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\\lifs5\user\Stefan.Behr\GTSStern\Klimaschule\KSP 2024\"/>
    </mc:Choice>
  </mc:AlternateContent>
  <xr:revisionPtr revIDLastSave="0" documentId="13_ncr:1_{4C1BDE1E-AB48-4590-8377-38628543C5BC}" xr6:coauthVersionLast="36" xr6:coauthVersionMax="36" xr10:uidLastSave="{00000000-0000-0000-0000-000000000000}"/>
  <bookViews>
    <workbookView xWindow="0" yWindow="0" windowWidth="23040" windowHeight="9510" tabRatio="750" xr2:uid="{00000000-000D-0000-FFFF-FFFF00000000}"/>
  </bookViews>
  <sheets>
    <sheet name="Planungsübersicht" sheetId="1" r:id="rId1"/>
    <sheet name="Chronologische Liste" sheetId="2" r:id="rId2"/>
    <sheet name="Energieverbräuche" sheetId="3" r:id="rId3"/>
    <sheet name="CO2-Schulbilanz" sheetId="4" r:id="rId4"/>
    <sheet name="Erfolge" sheetId="5" r:id="rId5"/>
    <sheet name="Bilanz_pro_h_pro_m²" sheetId="6" r:id="rId6"/>
    <sheet name="Anleitung" sheetId="7" r:id="rId7"/>
  </sheets>
  <definedNames>
    <definedName name="_xlnm._FilterDatabase" localSheetId="1" hidden="1">'Chronologische Liste'!$B$5:$H$298</definedName>
    <definedName name="_xlnm.Print_Area" localSheetId="3">'CO2-Schulbilanz'!$B$2:$R$26</definedName>
    <definedName name="_xlnm.Print_Area" localSheetId="2">Energieverbräuche!$B$2:$Q$22</definedName>
    <definedName name="_xlnm.Print_Area" localSheetId="0">Planungsübersicht!$B$2:$Z$281</definedName>
    <definedName name="Z_A6AA0E88_0E45_4814_B902_F1105CB400F0_.wvu.Cols" localSheetId="5" hidden="1">Bilanz_pro_h_pro_m²!$S:$S</definedName>
    <definedName name="Z_A6AA0E88_0E45_4814_B902_F1105CB400F0_.wvu.Cols" localSheetId="0" hidden="1">Planungsübersicht!$A:$A</definedName>
    <definedName name="Z_A6AA0E88_0E45_4814_B902_F1105CB400F0_.wvu.FilterData" localSheetId="1" hidden="1">'Chronologische Liste'!$B$1:$H$1</definedName>
    <definedName name="Z_A6AA0E88_0E45_4814_B902_F1105CB400F0_.wvu.PrintArea" localSheetId="3" hidden="1">'CO2-Schulbilanz'!$B$2:$R$26</definedName>
    <definedName name="Z_A6AA0E88_0E45_4814_B902_F1105CB400F0_.wvu.PrintArea" localSheetId="2" hidden="1">Energieverbräuche!$B$2:$Q$22</definedName>
    <definedName name="Z_A6AA0E88_0E45_4814_B902_F1105CB400F0_.wvu.PrintArea" localSheetId="0" hidden="1">Planungsübersicht!$B$2:$K$261</definedName>
    <definedName name="Z_A6AA0E88_0E45_4814_B902_F1105CB400F0_.wvu.Rows" localSheetId="5" hidden="1">Bilanz_pro_h_pro_m²!$30:$31,Bilanz_pro_h_pro_m²!$33:$43,Bilanz_pro_h_pro_m²!$45:$47,Bilanz_pro_h_pro_m²!$49:$49</definedName>
    <definedName name="Z_A6AA0E88_0E45_4814_B902_F1105CB400F0_.wvu.Rows" localSheetId="3" hidden="1">'CO2-Schulbilanz'!$15:$15</definedName>
  </definedNames>
  <calcPr calcId="191029"/>
  <customWorkbookViews>
    <customWorkbookView name="Gairola, Krishan - Persönliche Ansicht" guid="{A6AA0E88-0E45-4814-B902-F1105CB400F0}" mergeInterval="0" personalView="1" maximized="1" windowWidth="1916" windowHeight="855" tabRatio="750" activeSheetId="1"/>
  </customWorkbookViews>
</workbook>
</file>

<file path=xl/calcChain.xml><?xml version="1.0" encoding="utf-8"?>
<calcChain xmlns="http://schemas.openxmlformats.org/spreadsheetml/2006/main">
  <c r="L43" i="6" l="1"/>
  <c r="E126" i="2" l="1"/>
  <c r="J101" i="1" l="1"/>
  <c r="K101" i="1" s="1"/>
  <c r="L101" i="1" s="1"/>
  <c r="M101" i="1" s="1"/>
  <c r="N101" i="1" s="1"/>
  <c r="O101" i="1" s="1"/>
  <c r="J100" i="1"/>
  <c r="K100" i="1" s="1"/>
  <c r="L100" i="1" s="1"/>
  <c r="N100" i="1" s="1"/>
  <c r="O100" i="1" s="1"/>
  <c r="J99" i="1"/>
  <c r="K99" i="1" s="1"/>
  <c r="L99" i="1" s="1"/>
  <c r="M99" i="1" s="1"/>
  <c r="N99" i="1" s="1"/>
  <c r="O99" i="1" s="1"/>
  <c r="J98" i="1"/>
  <c r="K98" i="1" s="1"/>
  <c r="L98" i="1" s="1"/>
  <c r="M98" i="1" s="1"/>
  <c r="N98" i="1" s="1"/>
  <c r="O98" i="1" s="1"/>
  <c r="C100" i="2" l="1"/>
  <c r="D51" i="2" l="1"/>
  <c r="E51" i="2"/>
  <c r="E64" i="2"/>
  <c r="H2" i="2"/>
  <c r="E2" i="4"/>
  <c r="D3" i="3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AM3" i="3" s="1"/>
  <c r="AN3" i="3" s="1"/>
  <c r="AO3" i="3" s="1"/>
  <c r="AP3" i="3" s="1"/>
  <c r="AQ3" i="3" s="1"/>
  <c r="AR3" i="3" s="1"/>
  <c r="E43" i="6"/>
  <c r="F43" i="6"/>
  <c r="F35" i="6"/>
  <c r="E48" i="6"/>
  <c r="F48" i="6" s="1"/>
  <c r="G48" i="6" s="1"/>
  <c r="H48" i="6" s="1"/>
  <c r="I48" i="6"/>
  <c r="J48" i="6" s="1"/>
  <c r="K48" i="6" s="1"/>
  <c r="L48" i="6" s="1"/>
  <c r="M48" i="6" s="1"/>
  <c r="N48" i="6" s="1"/>
  <c r="O48" i="6" s="1"/>
  <c r="P48" i="6" s="1"/>
  <c r="Q48" i="6" s="1"/>
  <c r="R48" i="6" s="1"/>
  <c r="S48" i="6" s="1"/>
  <c r="T48" i="6" s="1"/>
  <c r="U48" i="6" s="1"/>
  <c r="V48" i="6" s="1"/>
  <c r="W48" i="6" s="1"/>
  <c r="X48" i="6" s="1"/>
  <c r="Y48" i="6" s="1"/>
  <c r="Z48" i="6" s="1"/>
  <c r="AA48" i="6" s="1"/>
  <c r="AB48" i="6" s="1"/>
  <c r="AC48" i="6" s="1"/>
  <c r="AD48" i="6" s="1"/>
  <c r="AE48" i="6" s="1"/>
  <c r="AF48" i="6" s="1"/>
  <c r="AG48" i="6" s="1"/>
  <c r="AH48" i="6" s="1"/>
  <c r="AI48" i="6" s="1"/>
  <c r="AJ48" i="6" s="1"/>
  <c r="AK48" i="6" s="1"/>
  <c r="AL48" i="6" s="1"/>
  <c r="AM48" i="6" s="1"/>
  <c r="AN48" i="6" s="1"/>
  <c r="AO48" i="6" s="1"/>
  <c r="AP48" i="6" s="1"/>
  <c r="AQ48" i="6" s="1"/>
  <c r="AR48" i="6" s="1"/>
  <c r="AS48" i="6" s="1"/>
  <c r="AT48" i="6" s="1"/>
  <c r="AU48" i="6" s="1"/>
  <c r="E35" i="6"/>
  <c r="D35" i="6"/>
  <c r="D44" i="6"/>
  <c r="F44" i="6"/>
  <c r="E44" i="6"/>
  <c r="B54" i="2"/>
  <c r="C54" i="2"/>
  <c r="D54" i="2"/>
  <c r="E54" i="2"/>
  <c r="F54" i="2"/>
  <c r="G54" i="2"/>
  <c r="H54" i="2"/>
  <c r="B44" i="2"/>
  <c r="C44" i="2"/>
  <c r="D44" i="2"/>
  <c r="E44" i="2"/>
  <c r="F44" i="2"/>
  <c r="G44" i="2"/>
  <c r="B55" i="2"/>
  <c r="C55" i="2"/>
  <c r="D55" i="2"/>
  <c r="E55" i="2"/>
  <c r="F55" i="2"/>
  <c r="G55" i="2"/>
  <c r="H55" i="2"/>
  <c r="B6" i="2"/>
  <c r="C6" i="2"/>
  <c r="D6" i="2"/>
  <c r="E6" i="2"/>
  <c r="F6" i="2"/>
  <c r="G6" i="2"/>
  <c r="B56" i="2"/>
  <c r="C56" i="2"/>
  <c r="D56" i="2"/>
  <c r="E56" i="2"/>
  <c r="F56" i="2"/>
  <c r="G56" i="2"/>
  <c r="H56" i="2"/>
  <c r="B37" i="2"/>
  <c r="C37" i="2"/>
  <c r="D37" i="2"/>
  <c r="E37" i="2"/>
  <c r="F37" i="2"/>
  <c r="G37" i="2"/>
  <c r="B57" i="2"/>
  <c r="C57" i="2"/>
  <c r="D57" i="2"/>
  <c r="E57" i="2"/>
  <c r="F57" i="2"/>
  <c r="G57" i="2"/>
  <c r="H57" i="2"/>
  <c r="B14" i="2"/>
  <c r="C14" i="2"/>
  <c r="D14" i="2"/>
  <c r="E14" i="2"/>
  <c r="F14" i="2"/>
  <c r="G14" i="2"/>
  <c r="B58" i="2"/>
  <c r="C58" i="2"/>
  <c r="D58" i="2"/>
  <c r="E58" i="2"/>
  <c r="F58" i="2"/>
  <c r="G58" i="2"/>
  <c r="H58" i="2"/>
  <c r="B15" i="2"/>
  <c r="C15" i="2"/>
  <c r="D15" i="2"/>
  <c r="E15" i="2"/>
  <c r="F15" i="2"/>
  <c r="G15" i="2"/>
  <c r="H15" i="2"/>
  <c r="B59" i="2"/>
  <c r="C59" i="2"/>
  <c r="D59" i="2"/>
  <c r="E59" i="2"/>
  <c r="F59" i="2"/>
  <c r="G59" i="2"/>
  <c r="H59" i="2"/>
  <c r="B16" i="2"/>
  <c r="C16" i="2"/>
  <c r="D16" i="2"/>
  <c r="E16" i="2"/>
  <c r="F16" i="2"/>
  <c r="G16" i="2"/>
  <c r="B60" i="2"/>
  <c r="C60" i="2"/>
  <c r="D60" i="2"/>
  <c r="E60" i="2"/>
  <c r="F60" i="2"/>
  <c r="G60" i="2"/>
  <c r="H60" i="2"/>
  <c r="B51" i="2"/>
  <c r="C51" i="2"/>
  <c r="F51" i="2"/>
  <c r="G51" i="2"/>
  <c r="B61" i="2"/>
  <c r="C61" i="2"/>
  <c r="D61" i="2"/>
  <c r="E61" i="2"/>
  <c r="F61" i="2"/>
  <c r="G61" i="2"/>
  <c r="H61" i="2"/>
  <c r="B38" i="2"/>
  <c r="C38" i="2"/>
  <c r="D38" i="2"/>
  <c r="E38" i="2"/>
  <c r="F38" i="2"/>
  <c r="G38" i="2"/>
  <c r="B62" i="2"/>
  <c r="C62" i="2"/>
  <c r="D62" i="2"/>
  <c r="E62" i="2"/>
  <c r="F62" i="2"/>
  <c r="G62" i="2"/>
  <c r="H62" i="2"/>
  <c r="B45" i="2"/>
  <c r="C45" i="2"/>
  <c r="D45" i="2"/>
  <c r="E45" i="2"/>
  <c r="F45" i="2"/>
  <c r="G45" i="2"/>
  <c r="B63" i="2"/>
  <c r="C63" i="2"/>
  <c r="D63" i="2"/>
  <c r="E63" i="2"/>
  <c r="F63" i="2"/>
  <c r="G63" i="2"/>
  <c r="H63" i="2"/>
  <c r="B64" i="2"/>
  <c r="C64" i="2"/>
  <c r="D64" i="2"/>
  <c r="F64" i="2"/>
  <c r="G64" i="2"/>
  <c r="B65" i="2"/>
  <c r="C65" i="2"/>
  <c r="D65" i="2"/>
  <c r="E65" i="2"/>
  <c r="F65" i="2"/>
  <c r="G65" i="2"/>
  <c r="H65" i="2"/>
  <c r="B66" i="2"/>
  <c r="C66" i="2"/>
  <c r="D66" i="2"/>
  <c r="F66" i="2"/>
  <c r="G66" i="2"/>
  <c r="B67" i="2"/>
  <c r="C67" i="2"/>
  <c r="D67" i="2"/>
  <c r="E67" i="2"/>
  <c r="F67" i="2"/>
  <c r="G67" i="2"/>
  <c r="H67" i="2"/>
  <c r="B68" i="2"/>
  <c r="C68" i="2"/>
  <c r="D68" i="2"/>
  <c r="E68" i="2"/>
  <c r="F68" i="2"/>
  <c r="G68" i="2"/>
  <c r="B69" i="2"/>
  <c r="C69" i="2"/>
  <c r="D69" i="2"/>
  <c r="E69" i="2"/>
  <c r="F69" i="2"/>
  <c r="G69" i="2"/>
  <c r="H69" i="2"/>
  <c r="B70" i="2"/>
  <c r="C70" i="2"/>
  <c r="D70" i="2"/>
  <c r="F70" i="2"/>
  <c r="G70" i="2"/>
  <c r="B71" i="2"/>
  <c r="C71" i="2"/>
  <c r="D71" i="2"/>
  <c r="E71" i="2"/>
  <c r="F71" i="2"/>
  <c r="G71" i="2"/>
  <c r="H71" i="2"/>
  <c r="B72" i="2"/>
  <c r="C72" i="2"/>
  <c r="D72" i="2"/>
  <c r="E72" i="2"/>
  <c r="F72" i="2"/>
  <c r="G72" i="2"/>
  <c r="B73" i="2"/>
  <c r="C73" i="2"/>
  <c r="D73" i="2"/>
  <c r="E73" i="2"/>
  <c r="F73" i="2"/>
  <c r="G73" i="2"/>
  <c r="H73" i="2"/>
  <c r="B74" i="2"/>
  <c r="C74" i="2"/>
  <c r="D74" i="2"/>
  <c r="E74" i="2"/>
  <c r="F74" i="2"/>
  <c r="G74" i="2"/>
  <c r="H74" i="2"/>
  <c r="B75" i="2"/>
  <c r="C75" i="2"/>
  <c r="D75" i="2"/>
  <c r="E75" i="2"/>
  <c r="F75" i="2"/>
  <c r="G75" i="2"/>
  <c r="H75" i="2"/>
  <c r="B76" i="2"/>
  <c r="C76" i="2"/>
  <c r="D76" i="2"/>
  <c r="E76" i="2"/>
  <c r="F76" i="2"/>
  <c r="G76" i="2"/>
  <c r="H76" i="2"/>
  <c r="B77" i="2"/>
  <c r="C77" i="2"/>
  <c r="D77" i="2"/>
  <c r="E77" i="2"/>
  <c r="F77" i="2"/>
  <c r="G77" i="2"/>
  <c r="H77" i="2"/>
  <c r="B78" i="2"/>
  <c r="C78" i="2"/>
  <c r="D78" i="2"/>
  <c r="E78" i="2"/>
  <c r="F78" i="2"/>
  <c r="G78" i="2"/>
  <c r="H78" i="2"/>
  <c r="B79" i="2"/>
  <c r="C79" i="2"/>
  <c r="D79" i="2"/>
  <c r="E79" i="2"/>
  <c r="F79" i="2"/>
  <c r="G79" i="2"/>
  <c r="H79" i="2"/>
  <c r="B80" i="2"/>
  <c r="C80" i="2"/>
  <c r="D80" i="2"/>
  <c r="E80" i="2"/>
  <c r="F80" i="2"/>
  <c r="G80" i="2"/>
  <c r="H80" i="2"/>
  <c r="B81" i="2"/>
  <c r="C81" i="2"/>
  <c r="D81" i="2"/>
  <c r="E81" i="2"/>
  <c r="F81" i="2"/>
  <c r="G81" i="2"/>
  <c r="H81" i="2"/>
  <c r="B82" i="2"/>
  <c r="C82" i="2"/>
  <c r="D82" i="2"/>
  <c r="E82" i="2"/>
  <c r="F82" i="2"/>
  <c r="G82" i="2"/>
  <c r="H82" i="2"/>
  <c r="B84" i="2"/>
  <c r="C84" i="2"/>
  <c r="D84" i="2"/>
  <c r="E84" i="2"/>
  <c r="F84" i="2"/>
  <c r="G84" i="2"/>
  <c r="H84" i="2"/>
  <c r="B85" i="2"/>
  <c r="C85" i="2"/>
  <c r="D85" i="2"/>
  <c r="E85" i="2"/>
  <c r="F85" i="2"/>
  <c r="G85" i="2"/>
  <c r="H85" i="2"/>
  <c r="B7" i="2"/>
  <c r="C7" i="2"/>
  <c r="D7" i="2"/>
  <c r="E7" i="2"/>
  <c r="F7" i="2"/>
  <c r="G7" i="2"/>
  <c r="B86" i="2"/>
  <c r="C86" i="2"/>
  <c r="D86" i="2"/>
  <c r="E86" i="2"/>
  <c r="F86" i="2"/>
  <c r="G86" i="2"/>
  <c r="H86" i="2"/>
  <c r="B8" i="2"/>
  <c r="C8" i="2"/>
  <c r="D8" i="2"/>
  <c r="E8" i="2"/>
  <c r="F8" i="2"/>
  <c r="G8" i="2"/>
  <c r="B87" i="2"/>
  <c r="C87" i="2"/>
  <c r="D87" i="2"/>
  <c r="E87" i="2"/>
  <c r="F87" i="2"/>
  <c r="G87" i="2"/>
  <c r="H87" i="2"/>
  <c r="B29" i="2"/>
  <c r="C29" i="2"/>
  <c r="D29" i="2"/>
  <c r="E29" i="2"/>
  <c r="F29" i="2"/>
  <c r="G29" i="2"/>
  <c r="B88" i="2"/>
  <c r="C88" i="2"/>
  <c r="D88" i="2"/>
  <c r="E88" i="2"/>
  <c r="F88" i="2"/>
  <c r="G88" i="2"/>
  <c r="H88" i="2"/>
  <c r="B22" i="2"/>
  <c r="C22" i="2"/>
  <c r="D22" i="2"/>
  <c r="E22" i="2"/>
  <c r="F22" i="2"/>
  <c r="G22" i="2"/>
  <c r="B89" i="2"/>
  <c r="C89" i="2"/>
  <c r="D89" i="2"/>
  <c r="E89" i="2"/>
  <c r="F89" i="2"/>
  <c r="G89" i="2"/>
  <c r="H89" i="2"/>
  <c r="B30" i="2"/>
  <c r="C30" i="2"/>
  <c r="D30" i="2"/>
  <c r="E30" i="2"/>
  <c r="F30" i="2"/>
  <c r="G30" i="2"/>
  <c r="B90" i="2"/>
  <c r="C90" i="2"/>
  <c r="D90" i="2"/>
  <c r="E90" i="2"/>
  <c r="F90" i="2"/>
  <c r="G90" i="2"/>
  <c r="H90" i="2"/>
  <c r="B46" i="2"/>
  <c r="C46" i="2"/>
  <c r="D46" i="2"/>
  <c r="E46" i="2"/>
  <c r="F46" i="2"/>
  <c r="G46" i="2"/>
  <c r="B91" i="2"/>
  <c r="C91" i="2"/>
  <c r="D91" i="2"/>
  <c r="E91" i="2"/>
  <c r="F91" i="2"/>
  <c r="G91" i="2"/>
  <c r="H91" i="2"/>
  <c r="B92" i="2"/>
  <c r="C92" i="2"/>
  <c r="D92" i="2"/>
  <c r="E92" i="2"/>
  <c r="F92" i="2"/>
  <c r="G92" i="2"/>
  <c r="H92" i="2"/>
  <c r="B93" i="2"/>
  <c r="C93" i="2"/>
  <c r="D93" i="2"/>
  <c r="E93" i="2"/>
  <c r="F93" i="2"/>
  <c r="G93" i="2"/>
  <c r="H93" i="2"/>
  <c r="B52" i="2"/>
  <c r="C52" i="2"/>
  <c r="D52" i="2"/>
  <c r="F52" i="2"/>
  <c r="G52" i="2"/>
  <c r="B94" i="2"/>
  <c r="C94" i="2"/>
  <c r="D94" i="2"/>
  <c r="E94" i="2"/>
  <c r="F94" i="2"/>
  <c r="G94" i="2"/>
  <c r="H94" i="2"/>
  <c r="B95" i="2"/>
  <c r="C95" i="2"/>
  <c r="D95" i="2"/>
  <c r="E95" i="2"/>
  <c r="F95" i="2"/>
  <c r="G95" i="2"/>
  <c r="H95" i="2"/>
  <c r="B96" i="2"/>
  <c r="C96" i="2"/>
  <c r="D96" i="2"/>
  <c r="E96" i="2"/>
  <c r="F96" i="2"/>
  <c r="G96" i="2"/>
  <c r="H96" i="2"/>
  <c r="B39" i="2"/>
  <c r="C39" i="2"/>
  <c r="D39" i="2"/>
  <c r="E39" i="2"/>
  <c r="F39" i="2"/>
  <c r="G39" i="2"/>
  <c r="B97" i="2"/>
  <c r="C97" i="2"/>
  <c r="D97" i="2"/>
  <c r="E97" i="2"/>
  <c r="F97" i="2"/>
  <c r="G97" i="2"/>
  <c r="H97" i="2"/>
  <c r="B98" i="2"/>
  <c r="C98" i="2"/>
  <c r="D98" i="2"/>
  <c r="E98" i="2"/>
  <c r="F98" i="2"/>
  <c r="G98" i="2"/>
  <c r="B99" i="2"/>
  <c r="C99" i="2"/>
  <c r="D99" i="2"/>
  <c r="E99" i="2"/>
  <c r="F99" i="2"/>
  <c r="G99" i="2"/>
  <c r="H99" i="2"/>
  <c r="B100" i="2"/>
  <c r="D100" i="2"/>
  <c r="F100" i="2"/>
  <c r="G100" i="2"/>
  <c r="B101" i="2"/>
  <c r="C101" i="2"/>
  <c r="D101" i="2"/>
  <c r="E101" i="2"/>
  <c r="F101" i="2"/>
  <c r="G101" i="2"/>
  <c r="H101" i="2"/>
  <c r="B102" i="2"/>
  <c r="C102" i="2"/>
  <c r="D102" i="2"/>
  <c r="F102" i="2"/>
  <c r="G102" i="2"/>
  <c r="B103" i="2"/>
  <c r="C103" i="2"/>
  <c r="D103" i="2"/>
  <c r="E103" i="2"/>
  <c r="F103" i="2"/>
  <c r="G103" i="2"/>
  <c r="H103" i="2"/>
  <c r="B104" i="2"/>
  <c r="C104" i="2"/>
  <c r="D104" i="2"/>
  <c r="F104" i="2"/>
  <c r="G104" i="2"/>
  <c r="B105" i="2"/>
  <c r="C105" i="2"/>
  <c r="D105" i="2"/>
  <c r="E105" i="2"/>
  <c r="F105" i="2"/>
  <c r="G105" i="2"/>
  <c r="H105" i="2"/>
  <c r="B106" i="2"/>
  <c r="C106" i="2"/>
  <c r="D106" i="2"/>
  <c r="F106" i="2"/>
  <c r="G106" i="2"/>
  <c r="B107" i="2"/>
  <c r="C107" i="2"/>
  <c r="D107" i="2"/>
  <c r="E107" i="2"/>
  <c r="F107" i="2"/>
  <c r="G107" i="2"/>
  <c r="H107" i="2"/>
  <c r="B108" i="2"/>
  <c r="C108" i="2"/>
  <c r="D108" i="2"/>
  <c r="E108" i="2"/>
  <c r="F108" i="2"/>
  <c r="G108" i="2"/>
  <c r="H108" i="2"/>
  <c r="B109" i="2"/>
  <c r="C109" i="2"/>
  <c r="D109" i="2"/>
  <c r="E109" i="2"/>
  <c r="F109" i="2"/>
  <c r="G109" i="2"/>
  <c r="H109" i="2"/>
  <c r="B110" i="2"/>
  <c r="C110" i="2"/>
  <c r="D110" i="2"/>
  <c r="E110" i="2"/>
  <c r="F110" i="2"/>
  <c r="G110" i="2"/>
  <c r="H110" i="2"/>
  <c r="B112" i="2"/>
  <c r="C112" i="2"/>
  <c r="D112" i="2"/>
  <c r="E112" i="2"/>
  <c r="F112" i="2"/>
  <c r="G112" i="2"/>
  <c r="H112" i="2"/>
  <c r="B113" i="2"/>
  <c r="C113" i="2"/>
  <c r="D113" i="2"/>
  <c r="E113" i="2"/>
  <c r="F113" i="2"/>
  <c r="G113" i="2"/>
  <c r="H113" i="2"/>
  <c r="B17" i="2"/>
  <c r="C17" i="2"/>
  <c r="D17" i="2"/>
  <c r="E17" i="2"/>
  <c r="F17" i="2"/>
  <c r="G17" i="2"/>
  <c r="B114" i="2"/>
  <c r="C114" i="2"/>
  <c r="D114" i="2"/>
  <c r="E114" i="2"/>
  <c r="F114" i="2"/>
  <c r="G114" i="2"/>
  <c r="H114" i="2"/>
  <c r="B18" i="2"/>
  <c r="C18" i="2"/>
  <c r="D18" i="2"/>
  <c r="E18" i="2"/>
  <c r="F18" i="2"/>
  <c r="G18" i="2"/>
  <c r="B115" i="2"/>
  <c r="C115" i="2"/>
  <c r="D115" i="2"/>
  <c r="E115" i="2"/>
  <c r="F115" i="2"/>
  <c r="G115" i="2"/>
  <c r="H115" i="2"/>
  <c r="B9" i="2"/>
  <c r="C9" i="2"/>
  <c r="D9" i="2"/>
  <c r="E9" i="2"/>
  <c r="F9" i="2"/>
  <c r="G9" i="2"/>
  <c r="B116" i="2"/>
  <c r="C116" i="2"/>
  <c r="D116" i="2"/>
  <c r="E116" i="2"/>
  <c r="F116" i="2"/>
  <c r="G116" i="2"/>
  <c r="H116" i="2"/>
  <c r="B10" i="2"/>
  <c r="C10" i="2"/>
  <c r="D10" i="2"/>
  <c r="E10" i="2"/>
  <c r="F10" i="2"/>
  <c r="G10" i="2"/>
  <c r="B117" i="2"/>
  <c r="C117" i="2"/>
  <c r="D117" i="2"/>
  <c r="E117" i="2"/>
  <c r="F117" i="2"/>
  <c r="G117" i="2"/>
  <c r="H117" i="2"/>
  <c r="B47" i="2"/>
  <c r="C47" i="2"/>
  <c r="D47" i="2"/>
  <c r="E47" i="2"/>
  <c r="F47" i="2"/>
  <c r="G47" i="2"/>
  <c r="B118" i="2"/>
  <c r="C118" i="2"/>
  <c r="D118" i="2"/>
  <c r="E118" i="2"/>
  <c r="F118" i="2"/>
  <c r="G118" i="2"/>
  <c r="H118" i="2"/>
  <c r="B40" i="2"/>
  <c r="C40" i="2"/>
  <c r="D40" i="2"/>
  <c r="E40" i="2"/>
  <c r="F40" i="2"/>
  <c r="G40" i="2"/>
  <c r="B119" i="2"/>
  <c r="C119" i="2"/>
  <c r="D119" i="2"/>
  <c r="E119" i="2"/>
  <c r="F119" i="2"/>
  <c r="G119" i="2"/>
  <c r="H119" i="2"/>
  <c r="B120" i="2"/>
  <c r="C120" i="2"/>
  <c r="D120" i="2"/>
  <c r="E120" i="2"/>
  <c r="F120" i="2"/>
  <c r="G120" i="2"/>
  <c r="H120" i="2"/>
  <c r="B121" i="2"/>
  <c r="C121" i="2"/>
  <c r="D121" i="2"/>
  <c r="E121" i="2"/>
  <c r="F121" i="2"/>
  <c r="G121" i="2"/>
  <c r="H121" i="2"/>
  <c r="B23" i="2"/>
  <c r="C23" i="2"/>
  <c r="D23" i="2"/>
  <c r="E23" i="2"/>
  <c r="F23" i="2"/>
  <c r="G23" i="2"/>
  <c r="B122" i="2"/>
  <c r="C122" i="2"/>
  <c r="D122" i="2"/>
  <c r="E122" i="2"/>
  <c r="F122" i="2"/>
  <c r="G122" i="2"/>
  <c r="H122" i="2"/>
  <c r="B31" i="2"/>
  <c r="C31" i="2"/>
  <c r="D31" i="2"/>
  <c r="E31" i="2"/>
  <c r="F31" i="2"/>
  <c r="G31" i="2"/>
  <c r="B123" i="2"/>
  <c r="C123" i="2"/>
  <c r="D123" i="2"/>
  <c r="E123" i="2"/>
  <c r="F123" i="2"/>
  <c r="G123" i="2"/>
  <c r="H123" i="2"/>
  <c r="B124" i="2"/>
  <c r="C124" i="2"/>
  <c r="D124" i="2"/>
  <c r="E124" i="2"/>
  <c r="F124" i="2"/>
  <c r="G124" i="2"/>
  <c r="H124" i="2"/>
  <c r="B125" i="2"/>
  <c r="C125" i="2"/>
  <c r="D125" i="2"/>
  <c r="E125" i="2"/>
  <c r="F125" i="2"/>
  <c r="G125" i="2"/>
  <c r="H125" i="2"/>
  <c r="B126" i="2"/>
  <c r="C126" i="2"/>
  <c r="D126" i="2"/>
  <c r="F126" i="2"/>
  <c r="G126" i="2"/>
  <c r="B127" i="2"/>
  <c r="C127" i="2"/>
  <c r="D127" i="2"/>
  <c r="E127" i="2"/>
  <c r="F127" i="2"/>
  <c r="G127" i="2"/>
  <c r="H127" i="2"/>
  <c r="B128" i="2"/>
  <c r="C128" i="2"/>
  <c r="D128" i="2"/>
  <c r="E128" i="2"/>
  <c r="F128" i="2"/>
  <c r="G128" i="2"/>
  <c r="B129" i="2"/>
  <c r="C129" i="2"/>
  <c r="D129" i="2"/>
  <c r="E129" i="2"/>
  <c r="F129" i="2"/>
  <c r="G129" i="2"/>
  <c r="H129" i="2"/>
  <c r="B130" i="2"/>
  <c r="C130" i="2"/>
  <c r="D130" i="2"/>
  <c r="E130" i="2"/>
  <c r="F130" i="2"/>
  <c r="G130" i="2"/>
  <c r="H130" i="2"/>
  <c r="B131" i="2"/>
  <c r="C131" i="2"/>
  <c r="D131" i="2"/>
  <c r="E131" i="2"/>
  <c r="F131" i="2"/>
  <c r="G131" i="2"/>
  <c r="H131" i="2"/>
  <c r="B132" i="2"/>
  <c r="C132" i="2"/>
  <c r="D132" i="2"/>
  <c r="E132" i="2"/>
  <c r="F132" i="2"/>
  <c r="G132" i="2"/>
  <c r="H132" i="2"/>
  <c r="B133" i="2"/>
  <c r="C133" i="2"/>
  <c r="D133" i="2"/>
  <c r="E133" i="2"/>
  <c r="F133" i="2"/>
  <c r="G133" i="2"/>
  <c r="H133" i="2"/>
  <c r="B134" i="2"/>
  <c r="C134" i="2"/>
  <c r="D134" i="2"/>
  <c r="E134" i="2"/>
  <c r="F134" i="2"/>
  <c r="G134" i="2"/>
  <c r="H134" i="2"/>
  <c r="B135" i="2"/>
  <c r="C135" i="2"/>
  <c r="D135" i="2"/>
  <c r="E135" i="2"/>
  <c r="F135" i="2"/>
  <c r="G135" i="2"/>
  <c r="H135" i="2"/>
  <c r="B136" i="2"/>
  <c r="C136" i="2"/>
  <c r="D136" i="2"/>
  <c r="E136" i="2"/>
  <c r="F136" i="2"/>
  <c r="G136" i="2"/>
  <c r="H136" i="2"/>
  <c r="B137" i="2"/>
  <c r="C137" i="2"/>
  <c r="D137" i="2"/>
  <c r="E137" i="2"/>
  <c r="F137" i="2"/>
  <c r="G137" i="2"/>
  <c r="H137" i="2"/>
  <c r="B138" i="2"/>
  <c r="C138" i="2"/>
  <c r="D138" i="2"/>
  <c r="E138" i="2"/>
  <c r="F138" i="2"/>
  <c r="G138" i="2"/>
  <c r="H138" i="2"/>
  <c r="B140" i="2"/>
  <c r="C140" i="2"/>
  <c r="D140" i="2"/>
  <c r="E140" i="2"/>
  <c r="F140" i="2"/>
  <c r="G140" i="2"/>
  <c r="H140" i="2"/>
  <c r="B141" i="2"/>
  <c r="C141" i="2"/>
  <c r="D141" i="2"/>
  <c r="E141" i="2"/>
  <c r="F141" i="2"/>
  <c r="G141" i="2"/>
  <c r="H141" i="2"/>
  <c r="B19" i="2"/>
  <c r="C19" i="2"/>
  <c r="D19" i="2"/>
  <c r="E19" i="2"/>
  <c r="F19" i="2"/>
  <c r="G19" i="2"/>
  <c r="B142" i="2"/>
  <c r="C142" i="2"/>
  <c r="D142" i="2"/>
  <c r="E142" i="2"/>
  <c r="F142" i="2"/>
  <c r="G142" i="2"/>
  <c r="H142" i="2"/>
  <c r="B20" i="2"/>
  <c r="C20" i="2"/>
  <c r="D20" i="2"/>
  <c r="E20" i="2"/>
  <c r="F20" i="2"/>
  <c r="G20" i="2"/>
  <c r="B143" i="2"/>
  <c r="C143" i="2"/>
  <c r="D143" i="2"/>
  <c r="E143" i="2"/>
  <c r="F143" i="2"/>
  <c r="G143" i="2"/>
  <c r="H143" i="2"/>
  <c r="B48" i="2"/>
  <c r="C48" i="2"/>
  <c r="D48" i="2"/>
  <c r="E48" i="2"/>
  <c r="F48" i="2"/>
  <c r="G48" i="2"/>
  <c r="B144" i="2"/>
  <c r="C144" i="2"/>
  <c r="D144" i="2"/>
  <c r="E144" i="2"/>
  <c r="F144" i="2"/>
  <c r="G144" i="2"/>
  <c r="H144" i="2"/>
  <c r="B21" i="2"/>
  <c r="C21" i="2"/>
  <c r="D21" i="2"/>
  <c r="E21" i="2"/>
  <c r="F21" i="2"/>
  <c r="G21" i="2"/>
  <c r="B145" i="2"/>
  <c r="C145" i="2"/>
  <c r="D145" i="2"/>
  <c r="E145" i="2"/>
  <c r="F145" i="2"/>
  <c r="G145" i="2"/>
  <c r="H145" i="2"/>
  <c r="B24" i="2"/>
  <c r="C24" i="2"/>
  <c r="D24" i="2"/>
  <c r="E24" i="2"/>
  <c r="F24" i="2"/>
  <c r="G24" i="2"/>
  <c r="B146" i="2"/>
  <c r="C146" i="2"/>
  <c r="D146" i="2"/>
  <c r="E146" i="2"/>
  <c r="F146" i="2"/>
  <c r="G146" i="2"/>
  <c r="H146" i="2"/>
  <c r="B25" i="2"/>
  <c r="C25" i="2"/>
  <c r="D25" i="2"/>
  <c r="E25" i="2"/>
  <c r="F25" i="2"/>
  <c r="G25" i="2"/>
  <c r="B147" i="2"/>
  <c r="C147" i="2"/>
  <c r="D147" i="2"/>
  <c r="E147" i="2"/>
  <c r="F147" i="2"/>
  <c r="G147" i="2"/>
  <c r="H147" i="2"/>
  <c r="B26" i="2"/>
  <c r="C26" i="2"/>
  <c r="D26" i="2"/>
  <c r="E26" i="2"/>
  <c r="F26" i="2"/>
  <c r="G26" i="2"/>
  <c r="B148" i="2"/>
  <c r="C148" i="2"/>
  <c r="D148" i="2"/>
  <c r="E148" i="2"/>
  <c r="F148" i="2"/>
  <c r="G148" i="2"/>
  <c r="H148" i="2"/>
  <c r="B32" i="2"/>
  <c r="C32" i="2"/>
  <c r="D32" i="2"/>
  <c r="E32" i="2"/>
  <c r="F32" i="2"/>
  <c r="G32" i="2"/>
  <c r="B149" i="2"/>
  <c r="C149" i="2"/>
  <c r="D149" i="2"/>
  <c r="E149" i="2"/>
  <c r="F149" i="2"/>
  <c r="G149" i="2"/>
  <c r="H149" i="2"/>
  <c r="B27" i="2"/>
  <c r="C27" i="2"/>
  <c r="D27" i="2"/>
  <c r="E27" i="2"/>
  <c r="F27" i="2"/>
  <c r="G27" i="2"/>
  <c r="B150" i="2"/>
  <c r="C150" i="2"/>
  <c r="D150" i="2"/>
  <c r="E150" i="2"/>
  <c r="F150" i="2"/>
  <c r="G150" i="2"/>
  <c r="H150" i="2"/>
  <c r="B33" i="2"/>
  <c r="C33" i="2"/>
  <c r="D33" i="2"/>
  <c r="E33" i="2"/>
  <c r="F33" i="2"/>
  <c r="G33" i="2"/>
  <c r="B151" i="2"/>
  <c r="C151" i="2"/>
  <c r="D151" i="2"/>
  <c r="E151" i="2"/>
  <c r="F151" i="2"/>
  <c r="G151" i="2"/>
  <c r="H151" i="2"/>
  <c r="B152" i="2"/>
  <c r="C152" i="2"/>
  <c r="D152" i="2"/>
  <c r="E152" i="2"/>
  <c r="F152" i="2"/>
  <c r="G152" i="2"/>
  <c r="B153" i="2"/>
  <c r="C153" i="2"/>
  <c r="D153" i="2"/>
  <c r="E153" i="2"/>
  <c r="F153" i="2"/>
  <c r="G153" i="2"/>
  <c r="H153" i="2"/>
  <c r="B154" i="2"/>
  <c r="C154" i="2"/>
  <c r="D154" i="2"/>
  <c r="E154" i="2"/>
  <c r="F154" i="2"/>
  <c r="G154" i="2"/>
  <c r="H154" i="2"/>
  <c r="B155" i="2"/>
  <c r="C155" i="2"/>
  <c r="D155" i="2"/>
  <c r="E155" i="2"/>
  <c r="F155" i="2"/>
  <c r="G155" i="2"/>
  <c r="H155" i="2"/>
  <c r="B156" i="2"/>
  <c r="C156" i="2"/>
  <c r="D156" i="2"/>
  <c r="E156" i="2"/>
  <c r="F156" i="2"/>
  <c r="G156" i="2"/>
  <c r="H156" i="2"/>
  <c r="B157" i="2"/>
  <c r="C157" i="2"/>
  <c r="D157" i="2"/>
  <c r="E157" i="2"/>
  <c r="F157" i="2"/>
  <c r="G157" i="2"/>
  <c r="H157" i="2"/>
  <c r="B158" i="2"/>
  <c r="C158" i="2"/>
  <c r="D158" i="2"/>
  <c r="E158" i="2"/>
  <c r="F158" i="2"/>
  <c r="G158" i="2"/>
  <c r="H158" i="2"/>
  <c r="B159" i="2"/>
  <c r="C159" i="2"/>
  <c r="D159" i="2"/>
  <c r="E159" i="2"/>
  <c r="F159" i="2"/>
  <c r="G159" i="2"/>
  <c r="H159" i="2"/>
  <c r="B160" i="2"/>
  <c r="C160" i="2"/>
  <c r="D160" i="2"/>
  <c r="E160" i="2"/>
  <c r="F160" i="2"/>
  <c r="G160" i="2"/>
  <c r="H160" i="2"/>
  <c r="B161" i="2"/>
  <c r="C161" i="2"/>
  <c r="D161" i="2"/>
  <c r="E161" i="2"/>
  <c r="F161" i="2"/>
  <c r="G161" i="2"/>
  <c r="H161" i="2"/>
  <c r="B162" i="2"/>
  <c r="C162" i="2"/>
  <c r="D162" i="2"/>
  <c r="E162" i="2"/>
  <c r="F162" i="2"/>
  <c r="G162" i="2"/>
  <c r="H162" i="2"/>
  <c r="B163" i="2"/>
  <c r="C163" i="2"/>
  <c r="D163" i="2"/>
  <c r="E163" i="2"/>
  <c r="F163" i="2"/>
  <c r="G163" i="2"/>
  <c r="H163" i="2"/>
  <c r="B164" i="2"/>
  <c r="C164" i="2"/>
  <c r="D164" i="2"/>
  <c r="E164" i="2"/>
  <c r="F164" i="2"/>
  <c r="G164" i="2"/>
  <c r="H164" i="2"/>
  <c r="B166" i="2"/>
  <c r="C166" i="2"/>
  <c r="D166" i="2"/>
  <c r="E166" i="2"/>
  <c r="F166" i="2"/>
  <c r="G166" i="2"/>
  <c r="H166" i="2"/>
  <c r="B167" i="2"/>
  <c r="C167" i="2"/>
  <c r="D167" i="2"/>
  <c r="E167" i="2"/>
  <c r="F167" i="2"/>
  <c r="G167" i="2"/>
  <c r="H167" i="2"/>
  <c r="B41" i="2"/>
  <c r="C41" i="2"/>
  <c r="D41" i="2"/>
  <c r="E41" i="2"/>
  <c r="F41" i="2"/>
  <c r="G41" i="2"/>
  <c r="B168" i="2"/>
  <c r="C168" i="2"/>
  <c r="D168" i="2"/>
  <c r="E168" i="2"/>
  <c r="F168" i="2"/>
  <c r="G168" i="2"/>
  <c r="H168" i="2"/>
  <c r="B11" i="2"/>
  <c r="C11" i="2"/>
  <c r="D11" i="2"/>
  <c r="E11" i="2"/>
  <c r="F11" i="2"/>
  <c r="G11" i="2"/>
  <c r="B169" i="2"/>
  <c r="C169" i="2"/>
  <c r="D169" i="2"/>
  <c r="E169" i="2"/>
  <c r="F169" i="2"/>
  <c r="G169" i="2"/>
  <c r="H169" i="2"/>
  <c r="B12" i="2"/>
  <c r="C12" i="2"/>
  <c r="D12" i="2"/>
  <c r="E12" i="2"/>
  <c r="F12" i="2"/>
  <c r="G12" i="2"/>
  <c r="B170" i="2"/>
  <c r="C170" i="2"/>
  <c r="D170" i="2"/>
  <c r="E170" i="2"/>
  <c r="F170" i="2"/>
  <c r="G170" i="2"/>
  <c r="H170" i="2"/>
  <c r="B34" i="2"/>
  <c r="C34" i="2"/>
  <c r="D34" i="2"/>
  <c r="E34" i="2"/>
  <c r="F34" i="2"/>
  <c r="G34" i="2"/>
  <c r="B171" i="2"/>
  <c r="C171" i="2"/>
  <c r="D171" i="2"/>
  <c r="E171" i="2"/>
  <c r="F171" i="2"/>
  <c r="G171" i="2"/>
  <c r="H171" i="2"/>
  <c r="B13" i="2"/>
  <c r="C13" i="2"/>
  <c r="D13" i="2"/>
  <c r="E13" i="2"/>
  <c r="F13" i="2"/>
  <c r="G13" i="2"/>
  <c r="B172" i="2"/>
  <c r="C172" i="2"/>
  <c r="D172" i="2"/>
  <c r="E172" i="2"/>
  <c r="F172" i="2"/>
  <c r="G172" i="2"/>
  <c r="H172" i="2"/>
  <c r="B173" i="2"/>
  <c r="C173" i="2"/>
  <c r="D173" i="2"/>
  <c r="E173" i="2"/>
  <c r="F173" i="2"/>
  <c r="G173" i="2"/>
  <c r="H173" i="2"/>
  <c r="B174" i="2"/>
  <c r="C174" i="2"/>
  <c r="D174" i="2"/>
  <c r="E174" i="2"/>
  <c r="F174" i="2"/>
  <c r="G174" i="2"/>
  <c r="H174" i="2"/>
  <c r="B175" i="2"/>
  <c r="C175" i="2"/>
  <c r="D175" i="2"/>
  <c r="F175" i="2"/>
  <c r="G175" i="2"/>
  <c r="B176" i="2"/>
  <c r="C176" i="2"/>
  <c r="D176" i="2"/>
  <c r="E176" i="2"/>
  <c r="F176" i="2"/>
  <c r="G176" i="2"/>
  <c r="H176" i="2"/>
  <c r="B177" i="2"/>
  <c r="C177" i="2"/>
  <c r="D177" i="2"/>
  <c r="E177" i="2"/>
  <c r="F177" i="2"/>
  <c r="G177" i="2"/>
  <c r="B178" i="2"/>
  <c r="C178" i="2"/>
  <c r="D178" i="2"/>
  <c r="E178" i="2"/>
  <c r="F178" i="2"/>
  <c r="G178" i="2"/>
  <c r="H178" i="2"/>
  <c r="B179" i="2"/>
  <c r="C179" i="2"/>
  <c r="D179" i="2"/>
  <c r="E179" i="2"/>
  <c r="F179" i="2"/>
  <c r="G179" i="2"/>
  <c r="B180" i="2"/>
  <c r="C180" i="2"/>
  <c r="D180" i="2"/>
  <c r="E180" i="2"/>
  <c r="F180" i="2"/>
  <c r="G180" i="2"/>
  <c r="H180" i="2"/>
  <c r="B181" i="2"/>
  <c r="C181" i="2"/>
  <c r="D181" i="2"/>
  <c r="E181" i="2"/>
  <c r="F181" i="2"/>
  <c r="G181" i="2"/>
  <c r="B182" i="2"/>
  <c r="C182" i="2"/>
  <c r="D182" i="2"/>
  <c r="E182" i="2"/>
  <c r="F182" i="2"/>
  <c r="G182" i="2"/>
  <c r="H182" i="2"/>
  <c r="B183" i="2"/>
  <c r="C183" i="2"/>
  <c r="D183" i="2"/>
  <c r="E183" i="2"/>
  <c r="F183" i="2"/>
  <c r="G183" i="2"/>
  <c r="H183" i="2"/>
  <c r="B184" i="2"/>
  <c r="C184" i="2"/>
  <c r="D184" i="2"/>
  <c r="E184" i="2"/>
  <c r="F184" i="2"/>
  <c r="G184" i="2"/>
  <c r="H184" i="2"/>
  <c r="B185" i="2"/>
  <c r="C185" i="2"/>
  <c r="D185" i="2"/>
  <c r="E185" i="2"/>
  <c r="F185" i="2"/>
  <c r="G185" i="2"/>
  <c r="H185" i="2"/>
  <c r="B186" i="2"/>
  <c r="C186" i="2"/>
  <c r="D186" i="2"/>
  <c r="E186" i="2"/>
  <c r="F186" i="2"/>
  <c r="G186" i="2"/>
  <c r="H186" i="2"/>
  <c r="B187" i="2"/>
  <c r="C187" i="2"/>
  <c r="D187" i="2"/>
  <c r="E187" i="2"/>
  <c r="F187" i="2"/>
  <c r="G187" i="2"/>
  <c r="H187" i="2"/>
  <c r="B188" i="2"/>
  <c r="C188" i="2"/>
  <c r="D188" i="2"/>
  <c r="E188" i="2"/>
  <c r="F188" i="2"/>
  <c r="G188" i="2"/>
  <c r="H188" i="2"/>
  <c r="B189" i="2"/>
  <c r="C189" i="2"/>
  <c r="D189" i="2"/>
  <c r="E189" i="2"/>
  <c r="F189" i="2"/>
  <c r="G189" i="2"/>
  <c r="H189" i="2"/>
  <c r="B190" i="2"/>
  <c r="C190" i="2"/>
  <c r="D190" i="2"/>
  <c r="E190" i="2"/>
  <c r="F190" i="2"/>
  <c r="G190" i="2"/>
  <c r="H190" i="2"/>
  <c r="B191" i="2"/>
  <c r="C191" i="2"/>
  <c r="D191" i="2"/>
  <c r="E191" i="2"/>
  <c r="F191" i="2"/>
  <c r="G191" i="2"/>
  <c r="H191" i="2"/>
  <c r="B192" i="2"/>
  <c r="C192" i="2"/>
  <c r="D192" i="2"/>
  <c r="E192" i="2"/>
  <c r="F192" i="2"/>
  <c r="G192" i="2"/>
  <c r="H192" i="2"/>
  <c r="B193" i="2"/>
  <c r="C193" i="2"/>
  <c r="D193" i="2"/>
  <c r="E193" i="2"/>
  <c r="F193" i="2"/>
  <c r="G193" i="2"/>
  <c r="H193" i="2"/>
  <c r="B194" i="2"/>
  <c r="C194" i="2"/>
  <c r="D194" i="2"/>
  <c r="E194" i="2"/>
  <c r="F194" i="2"/>
  <c r="G194" i="2"/>
  <c r="H194" i="2"/>
  <c r="B195" i="2"/>
  <c r="C195" i="2"/>
  <c r="D195" i="2"/>
  <c r="E195" i="2"/>
  <c r="F195" i="2"/>
  <c r="G195" i="2"/>
  <c r="H195" i="2"/>
  <c r="B197" i="2"/>
  <c r="C197" i="2"/>
  <c r="D197" i="2"/>
  <c r="E197" i="2"/>
  <c r="F197" i="2"/>
  <c r="G197" i="2"/>
  <c r="H197" i="2"/>
  <c r="B198" i="2"/>
  <c r="C198" i="2"/>
  <c r="D198" i="2"/>
  <c r="E198" i="2"/>
  <c r="F198" i="2"/>
  <c r="G198" i="2"/>
  <c r="H198" i="2"/>
  <c r="B28" i="2"/>
  <c r="C28" i="2"/>
  <c r="D28" i="2"/>
  <c r="E28" i="2"/>
  <c r="F28" i="2"/>
  <c r="G28" i="2"/>
  <c r="B199" i="2"/>
  <c r="C199" i="2"/>
  <c r="D199" i="2"/>
  <c r="E199" i="2"/>
  <c r="F199" i="2"/>
  <c r="G199" i="2"/>
  <c r="H199" i="2"/>
  <c r="B49" i="2"/>
  <c r="C49" i="2"/>
  <c r="D49" i="2"/>
  <c r="E49" i="2"/>
  <c r="F49" i="2"/>
  <c r="G49" i="2"/>
  <c r="B200" i="2"/>
  <c r="C200" i="2"/>
  <c r="D200" i="2"/>
  <c r="E200" i="2"/>
  <c r="F200" i="2"/>
  <c r="G200" i="2"/>
  <c r="H200" i="2"/>
  <c r="B50" i="2"/>
  <c r="C50" i="2"/>
  <c r="D50" i="2"/>
  <c r="E50" i="2"/>
  <c r="F50" i="2"/>
  <c r="G50" i="2"/>
  <c r="B201" i="2"/>
  <c r="C201" i="2"/>
  <c r="D201" i="2"/>
  <c r="E201" i="2"/>
  <c r="F201" i="2"/>
  <c r="G201" i="2"/>
  <c r="H201" i="2"/>
  <c r="B202" i="2"/>
  <c r="C202" i="2"/>
  <c r="D202" i="2"/>
  <c r="E202" i="2"/>
  <c r="F202" i="2"/>
  <c r="G202" i="2"/>
  <c r="B203" i="2"/>
  <c r="C203" i="2"/>
  <c r="D203" i="2"/>
  <c r="E203" i="2"/>
  <c r="F203" i="2"/>
  <c r="G203" i="2"/>
  <c r="H203" i="2"/>
  <c r="B204" i="2"/>
  <c r="C204" i="2"/>
  <c r="D204" i="2"/>
  <c r="E204" i="2"/>
  <c r="F204" i="2"/>
  <c r="G204" i="2"/>
  <c r="H204" i="2"/>
  <c r="B205" i="2"/>
  <c r="C205" i="2"/>
  <c r="D205" i="2"/>
  <c r="E205" i="2"/>
  <c r="F205" i="2"/>
  <c r="G205" i="2"/>
  <c r="H205" i="2"/>
  <c r="B206" i="2"/>
  <c r="C206" i="2"/>
  <c r="D206" i="2"/>
  <c r="E206" i="2"/>
  <c r="F206" i="2"/>
  <c r="G206" i="2"/>
  <c r="H206" i="2"/>
  <c r="B207" i="2"/>
  <c r="C207" i="2"/>
  <c r="D207" i="2"/>
  <c r="E207" i="2"/>
  <c r="F207" i="2"/>
  <c r="G207" i="2"/>
  <c r="H207" i="2"/>
  <c r="B208" i="2"/>
  <c r="C208" i="2"/>
  <c r="D208" i="2"/>
  <c r="E208" i="2"/>
  <c r="F208" i="2"/>
  <c r="G208" i="2"/>
  <c r="H208" i="2"/>
  <c r="B209" i="2"/>
  <c r="C209" i="2"/>
  <c r="D209" i="2"/>
  <c r="E209" i="2"/>
  <c r="F209" i="2"/>
  <c r="G209" i="2"/>
  <c r="H209" i="2"/>
  <c r="B210" i="2"/>
  <c r="C210" i="2"/>
  <c r="D210" i="2"/>
  <c r="E210" i="2"/>
  <c r="F210" i="2"/>
  <c r="G210" i="2"/>
  <c r="H210" i="2"/>
  <c r="B211" i="2"/>
  <c r="C211" i="2"/>
  <c r="D211" i="2"/>
  <c r="E211" i="2"/>
  <c r="F211" i="2"/>
  <c r="G211" i="2"/>
  <c r="H211" i="2"/>
  <c r="B212" i="2"/>
  <c r="C212" i="2"/>
  <c r="D212" i="2"/>
  <c r="E212" i="2"/>
  <c r="F212" i="2"/>
  <c r="G212" i="2"/>
  <c r="H212" i="2"/>
  <c r="B213" i="2"/>
  <c r="C213" i="2"/>
  <c r="D213" i="2"/>
  <c r="E213" i="2"/>
  <c r="F213" i="2"/>
  <c r="G213" i="2"/>
  <c r="H213" i="2"/>
  <c r="B214" i="2"/>
  <c r="C214" i="2"/>
  <c r="D214" i="2"/>
  <c r="E214" i="2"/>
  <c r="F214" i="2"/>
  <c r="G214" i="2"/>
  <c r="H214" i="2"/>
  <c r="B215" i="2"/>
  <c r="C215" i="2"/>
  <c r="D215" i="2"/>
  <c r="E215" i="2"/>
  <c r="F215" i="2"/>
  <c r="G215" i="2"/>
  <c r="H215" i="2"/>
  <c r="B216" i="2"/>
  <c r="C216" i="2"/>
  <c r="D216" i="2"/>
  <c r="E216" i="2"/>
  <c r="F216" i="2"/>
  <c r="G216" i="2"/>
  <c r="H216" i="2"/>
  <c r="B217" i="2"/>
  <c r="C217" i="2"/>
  <c r="D217" i="2"/>
  <c r="E217" i="2"/>
  <c r="F217" i="2"/>
  <c r="G217" i="2"/>
  <c r="H217" i="2"/>
  <c r="B218" i="2"/>
  <c r="C218" i="2"/>
  <c r="D218" i="2"/>
  <c r="E218" i="2"/>
  <c r="F218" i="2"/>
  <c r="G218" i="2"/>
  <c r="H218" i="2"/>
  <c r="B219" i="2"/>
  <c r="C219" i="2"/>
  <c r="D219" i="2"/>
  <c r="E219" i="2"/>
  <c r="F219" i="2"/>
  <c r="G219" i="2"/>
  <c r="H219" i="2"/>
  <c r="B220" i="2"/>
  <c r="C220" i="2"/>
  <c r="D220" i="2"/>
  <c r="E220" i="2"/>
  <c r="F220" i="2"/>
  <c r="G220" i="2"/>
  <c r="H220" i="2"/>
  <c r="B221" i="2"/>
  <c r="C221" i="2"/>
  <c r="D221" i="2"/>
  <c r="E221" i="2"/>
  <c r="F221" i="2"/>
  <c r="G221" i="2"/>
  <c r="H221" i="2"/>
  <c r="B222" i="2"/>
  <c r="C222" i="2"/>
  <c r="D222" i="2"/>
  <c r="E222" i="2"/>
  <c r="F222" i="2"/>
  <c r="G222" i="2"/>
  <c r="H222" i="2"/>
  <c r="B223" i="2"/>
  <c r="C223" i="2"/>
  <c r="D223" i="2"/>
  <c r="E223" i="2"/>
  <c r="F223" i="2"/>
  <c r="G223" i="2"/>
  <c r="H223" i="2"/>
  <c r="B224" i="2"/>
  <c r="C224" i="2"/>
  <c r="D224" i="2"/>
  <c r="E224" i="2"/>
  <c r="F224" i="2"/>
  <c r="G224" i="2"/>
  <c r="H224" i="2"/>
  <c r="B225" i="2"/>
  <c r="C225" i="2"/>
  <c r="D225" i="2"/>
  <c r="E225" i="2"/>
  <c r="F225" i="2"/>
  <c r="G225" i="2"/>
  <c r="H225" i="2"/>
  <c r="B226" i="2"/>
  <c r="C226" i="2"/>
  <c r="D226" i="2"/>
  <c r="E226" i="2"/>
  <c r="F226" i="2"/>
  <c r="G226" i="2"/>
  <c r="H226" i="2"/>
  <c r="B227" i="2"/>
  <c r="C227" i="2"/>
  <c r="D227" i="2"/>
  <c r="E227" i="2"/>
  <c r="F227" i="2"/>
  <c r="G227" i="2"/>
  <c r="H227" i="2"/>
  <c r="B228" i="2"/>
  <c r="C228" i="2"/>
  <c r="D228" i="2"/>
  <c r="E228" i="2"/>
  <c r="F228" i="2"/>
  <c r="G228" i="2"/>
  <c r="H228" i="2"/>
  <c r="B230" i="2"/>
  <c r="C230" i="2"/>
  <c r="D230" i="2"/>
  <c r="E230" i="2"/>
  <c r="F230" i="2"/>
  <c r="G230" i="2"/>
  <c r="H230" i="2"/>
  <c r="B231" i="2"/>
  <c r="C231" i="2"/>
  <c r="D231" i="2"/>
  <c r="E231" i="2"/>
  <c r="F231" i="2"/>
  <c r="G231" i="2"/>
  <c r="H231" i="2"/>
  <c r="B35" i="2"/>
  <c r="C35" i="2"/>
  <c r="D35" i="2"/>
  <c r="E35" i="2"/>
  <c r="F35" i="2"/>
  <c r="G35" i="2"/>
  <c r="B232" i="2"/>
  <c r="C232" i="2"/>
  <c r="D232" i="2"/>
  <c r="E232" i="2"/>
  <c r="F232" i="2"/>
  <c r="G232" i="2"/>
  <c r="H232" i="2"/>
  <c r="B42" i="2"/>
  <c r="C42" i="2"/>
  <c r="D42" i="2"/>
  <c r="E42" i="2"/>
  <c r="F42" i="2"/>
  <c r="G42" i="2"/>
  <c r="B233" i="2"/>
  <c r="C233" i="2"/>
  <c r="D233" i="2"/>
  <c r="E233" i="2"/>
  <c r="F233" i="2"/>
  <c r="G233" i="2"/>
  <c r="H233" i="2"/>
  <c r="B36" i="2"/>
  <c r="C36" i="2"/>
  <c r="D36" i="2"/>
  <c r="E36" i="2"/>
  <c r="F36" i="2"/>
  <c r="G36" i="2"/>
  <c r="B234" i="2"/>
  <c r="C234" i="2"/>
  <c r="D234" i="2"/>
  <c r="E234" i="2"/>
  <c r="F234" i="2"/>
  <c r="G234" i="2"/>
  <c r="H234" i="2"/>
  <c r="B53" i="2"/>
  <c r="C53" i="2"/>
  <c r="D53" i="2"/>
  <c r="E53" i="2"/>
  <c r="F53" i="2"/>
  <c r="G53" i="2"/>
  <c r="H53" i="2"/>
  <c r="B235" i="2"/>
  <c r="C235" i="2"/>
  <c r="D235" i="2"/>
  <c r="E235" i="2"/>
  <c r="F235" i="2"/>
  <c r="G235" i="2"/>
  <c r="H235" i="2"/>
  <c r="B236" i="2"/>
  <c r="C236" i="2"/>
  <c r="D236" i="2"/>
  <c r="E236" i="2"/>
  <c r="F236" i="2"/>
  <c r="G236" i="2"/>
  <c r="H236" i="2"/>
  <c r="B237" i="2"/>
  <c r="C237" i="2"/>
  <c r="D237" i="2"/>
  <c r="E237" i="2"/>
  <c r="F237" i="2"/>
  <c r="G237" i="2"/>
  <c r="H237" i="2"/>
  <c r="B238" i="2"/>
  <c r="C238" i="2"/>
  <c r="D238" i="2"/>
  <c r="E238" i="2"/>
  <c r="F238" i="2"/>
  <c r="G238" i="2"/>
  <c r="H238" i="2"/>
  <c r="B239" i="2"/>
  <c r="C239" i="2"/>
  <c r="D239" i="2"/>
  <c r="E239" i="2"/>
  <c r="F239" i="2"/>
  <c r="G239" i="2"/>
  <c r="H239" i="2"/>
  <c r="B240" i="2"/>
  <c r="C240" i="2"/>
  <c r="D240" i="2"/>
  <c r="E240" i="2"/>
  <c r="F240" i="2"/>
  <c r="G240" i="2"/>
  <c r="H240" i="2"/>
  <c r="B241" i="2"/>
  <c r="C241" i="2"/>
  <c r="D241" i="2"/>
  <c r="E241" i="2"/>
  <c r="F241" i="2"/>
  <c r="G241" i="2"/>
  <c r="H241" i="2"/>
  <c r="B242" i="2"/>
  <c r="C242" i="2"/>
  <c r="D242" i="2"/>
  <c r="E242" i="2"/>
  <c r="F242" i="2"/>
  <c r="G242" i="2"/>
  <c r="H242" i="2"/>
  <c r="B243" i="2"/>
  <c r="C243" i="2"/>
  <c r="D243" i="2"/>
  <c r="E243" i="2"/>
  <c r="F243" i="2"/>
  <c r="G243" i="2"/>
  <c r="H243" i="2"/>
  <c r="B244" i="2"/>
  <c r="C244" i="2"/>
  <c r="D244" i="2"/>
  <c r="E244" i="2"/>
  <c r="F244" i="2"/>
  <c r="G244" i="2"/>
  <c r="H244" i="2"/>
  <c r="B245" i="2"/>
  <c r="C245" i="2"/>
  <c r="D245" i="2"/>
  <c r="E245" i="2"/>
  <c r="F245" i="2"/>
  <c r="G245" i="2"/>
  <c r="H245" i="2"/>
  <c r="B246" i="2"/>
  <c r="C246" i="2"/>
  <c r="D246" i="2"/>
  <c r="E246" i="2"/>
  <c r="F246" i="2"/>
  <c r="G246" i="2"/>
  <c r="H246" i="2"/>
  <c r="B247" i="2"/>
  <c r="C247" i="2"/>
  <c r="D247" i="2"/>
  <c r="E247" i="2"/>
  <c r="F247" i="2"/>
  <c r="G247" i="2"/>
  <c r="H247" i="2"/>
  <c r="B248" i="2"/>
  <c r="C248" i="2"/>
  <c r="D248" i="2"/>
  <c r="E248" i="2"/>
  <c r="F248" i="2"/>
  <c r="G248" i="2"/>
  <c r="H248" i="2"/>
  <c r="B249" i="2"/>
  <c r="C249" i="2"/>
  <c r="D249" i="2"/>
  <c r="E249" i="2"/>
  <c r="F249" i="2"/>
  <c r="G249" i="2"/>
  <c r="H249" i="2"/>
  <c r="B250" i="2"/>
  <c r="C250" i="2"/>
  <c r="D250" i="2"/>
  <c r="E250" i="2"/>
  <c r="F250" i="2"/>
  <c r="G250" i="2"/>
  <c r="H250" i="2"/>
  <c r="B251" i="2"/>
  <c r="C251" i="2"/>
  <c r="D251" i="2"/>
  <c r="E251" i="2"/>
  <c r="F251" i="2"/>
  <c r="G251" i="2"/>
  <c r="H251" i="2"/>
  <c r="B252" i="2"/>
  <c r="C252" i="2"/>
  <c r="D252" i="2"/>
  <c r="E252" i="2"/>
  <c r="F252" i="2"/>
  <c r="G252" i="2"/>
  <c r="H252" i="2"/>
  <c r="B253" i="2"/>
  <c r="C253" i="2"/>
  <c r="D253" i="2"/>
  <c r="E253" i="2"/>
  <c r="F253" i="2"/>
  <c r="G253" i="2"/>
  <c r="H253" i="2"/>
  <c r="B254" i="2"/>
  <c r="C254" i="2"/>
  <c r="D254" i="2"/>
  <c r="E254" i="2"/>
  <c r="F254" i="2"/>
  <c r="G254" i="2"/>
  <c r="H254" i="2"/>
  <c r="B255" i="2"/>
  <c r="C255" i="2"/>
  <c r="D255" i="2"/>
  <c r="E255" i="2"/>
  <c r="F255" i="2"/>
  <c r="G255" i="2"/>
  <c r="H255" i="2"/>
  <c r="B256" i="2"/>
  <c r="C256" i="2"/>
  <c r="D256" i="2"/>
  <c r="E256" i="2"/>
  <c r="F256" i="2"/>
  <c r="G256" i="2"/>
  <c r="H256" i="2"/>
  <c r="B257" i="2"/>
  <c r="C257" i="2"/>
  <c r="D257" i="2"/>
  <c r="E257" i="2"/>
  <c r="F257" i="2"/>
  <c r="G257" i="2"/>
  <c r="H257" i="2"/>
  <c r="B258" i="2"/>
  <c r="C258" i="2"/>
  <c r="D258" i="2"/>
  <c r="E258" i="2"/>
  <c r="F258" i="2"/>
  <c r="G258" i="2"/>
  <c r="H258" i="2"/>
  <c r="B259" i="2"/>
  <c r="C259" i="2"/>
  <c r="D259" i="2"/>
  <c r="E259" i="2"/>
  <c r="F259" i="2"/>
  <c r="G259" i="2"/>
  <c r="H259" i="2"/>
  <c r="B260" i="2"/>
  <c r="C260" i="2"/>
  <c r="D260" i="2"/>
  <c r="E260" i="2"/>
  <c r="F260" i="2"/>
  <c r="G260" i="2"/>
  <c r="H260" i="2"/>
  <c r="B261" i="2"/>
  <c r="C261" i="2"/>
  <c r="D261" i="2"/>
  <c r="E261" i="2"/>
  <c r="F261" i="2"/>
  <c r="G261" i="2"/>
  <c r="H261" i="2"/>
  <c r="B262" i="2"/>
  <c r="C262" i="2"/>
  <c r="D262" i="2"/>
  <c r="E262" i="2"/>
  <c r="F262" i="2"/>
  <c r="G262" i="2"/>
  <c r="H262" i="2"/>
  <c r="B263" i="2"/>
  <c r="C263" i="2"/>
  <c r="D263" i="2"/>
  <c r="E263" i="2"/>
  <c r="F263" i="2"/>
  <c r="G263" i="2"/>
  <c r="H263" i="2"/>
  <c r="B264" i="2"/>
  <c r="C264" i="2"/>
  <c r="D264" i="2"/>
  <c r="E264" i="2"/>
  <c r="F264" i="2"/>
  <c r="G264" i="2"/>
  <c r="H264" i="2"/>
  <c r="B265" i="2"/>
  <c r="C265" i="2"/>
  <c r="D265" i="2"/>
  <c r="E265" i="2"/>
  <c r="F265" i="2"/>
  <c r="G265" i="2"/>
  <c r="H265" i="2"/>
  <c r="B266" i="2"/>
  <c r="C266" i="2"/>
  <c r="D266" i="2"/>
  <c r="E266" i="2"/>
  <c r="F266" i="2"/>
  <c r="G266" i="2"/>
  <c r="H266" i="2"/>
  <c r="B267" i="2"/>
  <c r="C267" i="2"/>
  <c r="D267" i="2"/>
  <c r="E267" i="2"/>
  <c r="F267" i="2"/>
  <c r="G267" i="2"/>
  <c r="H267" i="2"/>
  <c r="B268" i="2"/>
  <c r="C268" i="2"/>
  <c r="D268" i="2"/>
  <c r="E268" i="2"/>
  <c r="F268" i="2"/>
  <c r="G268" i="2"/>
  <c r="H268" i="2"/>
  <c r="B269" i="2"/>
  <c r="C269" i="2"/>
  <c r="D269" i="2"/>
  <c r="E269" i="2"/>
  <c r="F269" i="2"/>
  <c r="G269" i="2"/>
  <c r="H269" i="2"/>
  <c r="B270" i="2"/>
  <c r="C270" i="2"/>
  <c r="D270" i="2"/>
  <c r="E270" i="2"/>
  <c r="F270" i="2"/>
  <c r="G270" i="2"/>
  <c r="H270" i="2"/>
  <c r="B271" i="2"/>
  <c r="C271" i="2"/>
  <c r="D271" i="2"/>
  <c r="E271" i="2"/>
  <c r="F271" i="2"/>
  <c r="G271" i="2"/>
  <c r="H271" i="2"/>
  <c r="B272" i="2"/>
  <c r="C272" i="2"/>
  <c r="D272" i="2"/>
  <c r="E272" i="2"/>
  <c r="F272" i="2"/>
  <c r="G272" i="2"/>
  <c r="H272" i="2"/>
  <c r="B273" i="2"/>
  <c r="C273" i="2"/>
  <c r="D273" i="2"/>
  <c r="E273" i="2"/>
  <c r="F273" i="2"/>
  <c r="G273" i="2"/>
  <c r="H273" i="2"/>
  <c r="B274" i="2"/>
  <c r="C274" i="2"/>
  <c r="D274" i="2"/>
  <c r="E274" i="2"/>
  <c r="F274" i="2"/>
  <c r="G274" i="2"/>
  <c r="H274" i="2"/>
  <c r="B275" i="2"/>
  <c r="C275" i="2"/>
  <c r="D275" i="2"/>
  <c r="E275" i="2"/>
  <c r="F275" i="2"/>
  <c r="G275" i="2"/>
  <c r="H275" i="2"/>
  <c r="B276" i="2"/>
  <c r="C276" i="2"/>
  <c r="D276" i="2"/>
  <c r="E276" i="2"/>
  <c r="F276" i="2"/>
  <c r="G276" i="2"/>
  <c r="H276" i="2"/>
  <c r="B277" i="2"/>
  <c r="C277" i="2"/>
  <c r="D277" i="2"/>
  <c r="E277" i="2"/>
  <c r="F277" i="2"/>
  <c r="G277" i="2"/>
  <c r="H277" i="2"/>
  <c r="B278" i="2"/>
  <c r="C278" i="2"/>
  <c r="D278" i="2"/>
  <c r="E278" i="2"/>
  <c r="F278" i="2"/>
  <c r="G278" i="2"/>
  <c r="H278" i="2"/>
  <c r="B279" i="2"/>
  <c r="C279" i="2"/>
  <c r="D279" i="2"/>
  <c r="E279" i="2"/>
  <c r="F279" i="2"/>
  <c r="G279" i="2"/>
  <c r="H279" i="2"/>
  <c r="B280" i="2"/>
  <c r="C280" i="2"/>
  <c r="D280" i="2"/>
  <c r="E280" i="2"/>
  <c r="F280" i="2"/>
  <c r="G280" i="2"/>
  <c r="H280" i="2"/>
  <c r="B281" i="2"/>
  <c r="C281" i="2"/>
  <c r="D281" i="2"/>
  <c r="E281" i="2"/>
  <c r="F281" i="2"/>
  <c r="G281" i="2"/>
  <c r="H281" i="2"/>
  <c r="B282" i="2"/>
  <c r="C282" i="2"/>
  <c r="D282" i="2"/>
  <c r="E282" i="2"/>
  <c r="F282" i="2"/>
  <c r="G282" i="2"/>
  <c r="H282" i="2"/>
  <c r="B283" i="2"/>
  <c r="C283" i="2"/>
  <c r="D283" i="2"/>
  <c r="E283" i="2"/>
  <c r="F283" i="2"/>
  <c r="G283" i="2"/>
  <c r="H283" i="2"/>
  <c r="B284" i="2"/>
  <c r="C284" i="2"/>
  <c r="D284" i="2"/>
  <c r="E284" i="2"/>
  <c r="F284" i="2"/>
  <c r="G284" i="2"/>
  <c r="H284" i="2"/>
  <c r="B285" i="2"/>
  <c r="C285" i="2"/>
  <c r="D285" i="2"/>
  <c r="E285" i="2"/>
  <c r="F285" i="2"/>
  <c r="G285" i="2"/>
  <c r="H285" i="2"/>
  <c r="B286" i="2"/>
  <c r="C286" i="2"/>
  <c r="D286" i="2"/>
  <c r="E286" i="2"/>
  <c r="F286" i="2"/>
  <c r="G286" i="2"/>
  <c r="H286" i="2"/>
  <c r="B287" i="2"/>
  <c r="C287" i="2"/>
  <c r="D287" i="2"/>
  <c r="E287" i="2"/>
  <c r="F287" i="2"/>
  <c r="G287" i="2"/>
  <c r="H287" i="2"/>
  <c r="B288" i="2"/>
  <c r="C288" i="2"/>
  <c r="D288" i="2"/>
  <c r="E288" i="2"/>
  <c r="F288" i="2"/>
  <c r="G288" i="2"/>
  <c r="H288" i="2"/>
  <c r="B289" i="2"/>
  <c r="C289" i="2"/>
  <c r="D289" i="2"/>
  <c r="E289" i="2"/>
  <c r="F289" i="2"/>
  <c r="G289" i="2"/>
  <c r="H289" i="2"/>
  <c r="B290" i="2"/>
  <c r="C290" i="2"/>
  <c r="D290" i="2"/>
  <c r="E290" i="2"/>
  <c r="F290" i="2"/>
  <c r="G290" i="2"/>
  <c r="H290" i="2"/>
  <c r="B291" i="2"/>
  <c r="C291" i="2"/>
  <c r="D291" i="2"/>
  <c r="E291" i="2"/>
  <c r="F291" i="2"/>
  <c r="G291" i="2"/>
  <c r="H291" i="2"/>
  <c r="B292" i="2"/>
  <c r="C292" i="2"/>
  <c r="D292" i="2"/>
  <c r="E292" i="2"/>
  <c r="F292" i="2"/>
  <c r="G292" i="2"/>
  <c r="H292" i="2"/>
  <c r="B293" i="2"/>
  <c r="C293" i="2"/>
  <c r="D293" i="2"/>
  <c r="E293" i="2"/>
  <c r="F293" i="2"/>
  <c r="G293" i="2"/>
  <c r="H293" i="2"/>
  <c r="B294" i="2"/>
  <c r="C294" i="2"/>
  <c r="D294" i="2"/>
  <c r="E294" i="2"/>
  <c r="F294" i="2"/>
  <c r="G294" i="2"/>
  <c r="H294" i="2"/>
  <c r="B295" i="2"/>
  <c r="C295" i="2"/>
  <c r="D295" i="2"/>
  <c r="E295" i="2"/>
  <c r="F295" i="2"/>
  <c r="G295" i="2"/>
  <c r="H295" i="2"/>
  <c r="B296" i="2"/>
  <c r="C296" i="2"/>
  <c r="D296" i="2"/>
  <c r="E296" i="2"/>
  <c r="F296" i="2"/>
  <c r="G296" i="2"/>
  <c r="H296" i="2"/>
  <c r="C43" i="2"/>
  <c r="D43" i="2"/>
  <c r="E43" i="2"/>
  <c r="F43" i="2"/>
  <c r="G43" i="2"/>
  <c r="B43" i="2"/>
  <c r="B297" i="2"/>
  <c r="C297" i="2"/>
  <c r="D297" i="2"/>
  <c r="E297" i="2"/>
  <c r="F297" i="2"/>
  <c r="G297" i="2"/>
  <c r="H297" i="2"/>
  <c r="B298" i="2"/>
  <c r="C298" i="2"/>
  <c r="D298" i="2"/>
  <c r="E298" i="2"/>
  <c r="F298" i="2"/>
  <c r="G298" i="2"/>
  <c r="H298" i="2"/>
  <c r="B5" i="2"/>
  <c r="C5" i="2"/>
  <c r="D5" i="2"/>
  <c r="E5" i="2"/>
  <c r="F5" i="2"/>
  <c r="G5" i="2"/>
  <c r="A20" i="4"/>
  <c r="A21" i="4"/>
  <c r="A23" i="4"/>
  <c r="A24" i="4"/>
  <c r="A25" i="4"/>
  <c r="A26" i="4"/>
  <c r="E28" i="4"/>
  <c r="F28" i="4"/>
  <c r="E27" i="4"/>
  <c r="F27" i="4" s="1"/>
  <c r="G27" i="4" s="1"/>
  <c r="H27" i="4" s="1"/>
  <c r="I27" i="4" s="1"/>
  <c r="J27" i="4" s="1"/>
  <c r="G4" i="4"/>
  <c r="E6" i="4"/>
  <c r="C6" i="5" s="1"/>
  <c r="AS8" i="4"/>
  <c r="AT8" i="4"/>
  <c r="AT11" i="4"/>
  <c r="AU8" i="4"/>
  <c r="AU11" i="4" s="1"/>
  <c r="AV8" i="4"/>
  <c r="AT7" i="5" s="1"/>
  <c r="AT9" i="5" s="1"/>
  <c r="AD8" i="4"/>
  <c r="AD13" i="4" s="1"/>
  <c r="AE8" i="4"/>
  <c r="AF8" i="4"/>
  <c r="AD7" i="5" s="1"/>
  <c r="AD9" i="5" s="1"/>
  <c r="AG8" i="4"/>
  <c r="AG11" i="4"/>
  <c r="AH8" i="4"/>
  <c r="AH11" i="4" s="1"/>
  <c r="AI8" i="4"/>
  <c r="AJ8" i="4"/>
  <c r="AJ13" i="4" s="1"/>
  <c r="AK8" i="4"/>
  <c r="AK11" i="4" s="1"/>
  <c r="AL8" i="4"/>
  <c r="AM8" i="4"/>
  <c r="AM13" i="4" s="1"/>
  <c r="AN8" i="4"/>
  <c r="AO8" i="4"/>
  <c r="AP8" i="4"/>
  <c r="AP11" i="4" s="1"/>
  <c r="AQ8" i="4"/>
  <c r="AR8" i="4"/>
  <c r="AR11" i="4"/>
  <c r="S8" i="4"/>
  <c r="Q7" i="5" s="1"/>
  <c r="Q9" i="5" s="1"/>
  <c r="T8" i="4"/>
  <c r="T13" i="4" s="1"/>
  <c r="U8" i="4"/>
  <c r="U11" i="4"/>
  <c r="V8" i="4"/>
  <c r="V11" i="4" s="1"/>
  <c r="W8" i="4"/>
  <c r="W11" i="4"/>
  <c r="X8" i="4"/>
  <c r="Y8" i="4"/>
  <c r="Z8" i="4"/>
  <c r="Z13" i="4" s="1"/>
  <c r="Z11" i="4"/>
  <c r="AA8" i="4"/>
  <c r="AA11" i="4"/>
  <c r="AB8" i="4"/>
  <c r="AC8" i="4"/>
  <c r="AC13" i="4" s="1"/>
  <c r="U13" i="4"/>
  <c r="D20" i="4"/>
  <c r="D19" i="4"/>
  <c r="AF11" i="4"/>
  <c r="AT13" i="4"/>
  <c r="AL11" i="4"/>
  <c r="AH13" i="4"/>
  <c r="AI13" i="4"/>
  <c r="T11" i="4"/>
  <c r="AO11" i="4"/>
  <c r="AO13" i="4"/>
  <c r="AF13" i="4"/>
  <c r="K22" i="4"/>
  <c r="Z19" i="4"/>
  <c r="D17" i="3"/>
  <c r="D29" i="6"/>
  <c r="D32" i="6" s="1"/>
  <c r="W8" i="3"/>
  <c r="AF22" i="3"/>
  <c r="AG19" i="4"/>
  <c r="AC27" i="3"/>
  <c r="AD22" i="4" s="1"/>
  <c r="F27" i="3"/>
  <c r="G22" i="4" s="1"/>
  <c r="E27" i="3"/>
  <c r="F22" i="4" s="1"/>
  <c r="Q27" i="3"/>
  <c r="R22" i="4" s="1"/>
  <c r="R27" i="3"/>
  <c r="S22" i="4" s="1"/>
  <c r="S27" i="3"/>
  <c r="T22" i="4"/>
  <c r="T27" i="3"/>
  <c r="U22" i="4" s="1"/>
  <c r="U27" i="3"/>
  <c r="V22" i="4" s="1"/>
  <c r="V27" i="3"/>
  <c r="W22" i="4" s="1"/>
  <c r="W27" i="3"/>
  <c r="X22" i="4" s="1"/>
  <c r="X27" i="3"/>
  <c r="Y22" i="4" s="1"/>
  <c r="Y27" i="3"/>
  <c r="Z22" i="4" s="1"/>
  <c r="Z27" i="3"/>
  <c r="AA22" i="4" s="1"/>
  <c r="AA27" i="3"/>
  <c r="AB22" i="4" s="1"/>
  <c r="AB27" i="3"/>
  <c r="AC22" i="4"/>
  <c r="AD27" i="3"/>
  <c r="AE22" i="4"/>
  <c r="AE27" i="3"/>
  <c r="AF22" i="4" s="1"/>
  <c r="AF27" i="3"/>
  <c r="AG22" i="4" s="1"/>
  <c r="AG27" i="3"/>
  <c r="AH22" i="4" s="1"/>
  <c r="AH27" i="3"/>
  <c r="AI22" i="4" s="1"/>
  <c r="AI27" i="3"/>
  <c r="AJ22" i="4" s="1"/>
  <c r="AJ27" i="3"/>
  <c r="AK22" i="4" s="1"/>
  <c r="AK27" i="3"/>
  <c r="AL22" i="4" s="1"/>
  <c r="AL27" i="3"/>
  <c r="AM22" i="4" s="1"/>
  <c r="AM27" i="3"/>
  <c r="AN22" i="4" s="1"/>
  <c r="AN27" i="3"/>
  <c r="AO22" i="4" s="1"/>
  <c r="AO27" i="3"/>
  <c r="AP22" i="4" s="1"/>
  <c r="AP27" i="3"/>
  <c r="AQ22" i="4" s="1"/>
  <c r="AQ27" i="3"/>
  <c r="AR22" i="4" s="1"/>
  <c r="AR27" i="3"/>
  <c r="AS22" i="4" s="1"/>
  <c r="AS27" i="3"/>
  <c r="AT22" i="4" s="1"/>
  <c r="AT27" i="3"/>
  <c r="AU22" i="4" s="1"/>
  <c r="AU27" i="3"/>
  <c r="AV22" i="4" s="1"/>
  <c r="P27" i="3"/>
  <c r="Q22" i="4" s="1"/>
  <c r="O27" i="3"/>
  <c r="P22" i="4" s="1"/>
  <c r="N27" i="3"/>
  <c r="O22" i="4" s="1"/>
  <c r="M27" i="3"/>
  <c r="N22" i="4" s="1"/>
  <c r="L27" i="3"/>
  <c r="M22" i="4" s="1"/>
  <c r="K27" i="3"/>
  <c r="L22" i="4" s="1"/>
  <c r="J27" i="3"/>
  <c r="I27" i="3"/>
  <c r="J22" i="4" s="1"/>
  <c r="H27" i="3"/>
  <c r="I22" i="4"/>
  <c r="G27" i="3"/>
  <c r="H22" i="4" s="1"/>
  <c r="D27" i="3"/>
  <c r="E22" i="4" s="1"/>
  <c r="A22" i="4" s="1"/>
  <c r="T17" i="3"/>
  <c r="AB17" i="3"/>
  <c r="AK17" i="3"/>
  <c r="AR17" i="3"/>
  <c r="AD8" i="3"/>
  <c r="R8" i="3"/>
  <c r="S8" i="3"/>
  <c r="T8" i="3"/>
  <c r="U8" i="3"/>
  <c r="V8" i="3"/>
  <c r="X8" i="3"/>
  <c r="Y8" i="3"/>
  <c r="Z8" i="3"/>
  <c r="AA8" i="3"/>
  <c r="AB8" i="3"/>
  <c r="AC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R17" i="3"/>
  <c r="S17" i="3"/>
  <c r="U17" i="3"/>
  <c r="V17" i="3"/>
  <c r="W17" i="3"/>
  <c r="X17" i="3"/>
  <c r="Y17" i="3"/>
  <c r="Z17" i="3"/>
  <c r="AA17" i="3"/>
  <c r="AC17" i="3"/>
  <c r="AD17" i="3"/>
  <c r="AE17" i="3"/>
  <c r="AF17" i="3"/>
  <c r="AG17" i="3"/>
  <c r="AH17" i="3"/>
  <c r="AI17" i="3"/>
  <c r="AJ17" i="3"/>
  <c r="AL17" i="3"/>
  <c r="AM17" i="3"/>
  <c r="AN17" i="3"/>
  <c r="AO17" i="3"/>
  <c r="AP17" i="3"/>
  <c r="AQ17" i="3"/>
  <c r="AS17" i="3"/>
  <c r="AT17" i="3"/>
  <c r="AU17" i="3"/>
  <c r="R22" i="3"/>
  <c r="S19" i="4"/>
  <c r="S22" i="3"/>
  <c r="T19" i="4" s="1"/>
  <c r="T22" i="3"/>
  <c r="U19" i="4"/>
  <c r="U22" i="3"/>
  <c r="V19" i="4" s="1"/>
  <c r="V22" i="3"/>
  <c r="W19" i="4" s="1"/>
  <c r="W22" i="3"/>
  <c r="X19" i="4" s="1"/>
  <c r="X22" i="3"/>
  <c r="Y19" i="4"/>
  <c r="Y22" i="3"/>
  <c r="Z22" i="3"/>
  <c r="AA19" i="4" s="1"/>
  <c r="AA22" i="3"/>
  <c r="AB19" i="4" s="1"/>
  <c r="AB22" i="3"/>
  <c r="AC22" i="3"/>
  <c r="AD19" i="4" s="1"/>
  <c r="AD22" i="3"/>
  <c r="AE19" i="4" s="1"/>
  <c r="AE22" i="3"/>
  <c r="AF19" i="4" s="1"/>
  <c r="AG22" i="3"/>
  <c r="AH22" i="3"/>
  <c r="AI19" i="4" s="1"/>
  <c r="AI22" i="3"/>
  <c r="AJ19" i="4" s="1"/>
  <c r="AJ22" i="3"/>
  <c r="AK19" i="4" s="1"/>
  <c r="AK22" i="3"/>
  <c r="AL19" i="4" s="1"/>
  <c r="AL22" i="3"/>
  <c r="AM19" i="4"/>
  <c r="AM22" i="3"/>
  <c r="AN19" i="4"/>
  <c r="AN22" i="3"/>
  <c r="AO19" i="4" s="1"/>
  <c r="AO22" i="3"/>
  <c r="AP19" i="4" s="1"/>
  <c r="AP22" i="3"/>
  <c r="AQ19" i="4" s="1"/>
  <c r="AQ22" i="3"/>
  <c r="AR19" i="4"/>
  <c r="AR22" i="3"/>
  <c r="AS19" i="4"/>
  <c r="AS22" i="3"/>
  <c r="AT19" i="4" s="1"/>
  <c r="AT22" i="3"/>
  <c r="AU19" i="4" s="1"/>
  <c r="AU22" i="3"/>
  <c r="AV19" i="4" s="1"/>
  <c r="D8" i="3"/>
  <c r="E8" i="3"/>
  <c r="F17" i="4" s="1"/>
  <c r="E42" i="6" s="1"/>
  <c r="E46" i="6" s="1"/>
  <c r="E49" i="6" s="1"/>
  <c r="F8" i="3"/>
  <c r="G17" i="4" s="1"/>
  <c r="F42" i="6" s="1"/>
  <c r="F46" i="6" s="1"/>
  <c r="F49" i="6" s="1"/>
  <c r="G8" i="3"/>
  <c r="H8" i="3"/>
  <c r="I8" i="3"/>
  <c r="J8" i="3"/>
  <c r="K8" i="3"/>
  <c r="L8" i="3"/>
  <c r="M8" i="3"/>
  <c r="N8" i="3"/>
  <c r="O8" i="3"/>
  <c r="P8" i="3"/>
  <c r="Q8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D22" i="3"/>
  <c r="E19" i="4" s="1"/>
  <c r="A19" i="4" s="1"/>
  <c r="E22" i="3"/>
  <c r="F19" i="4" s="1"/>
  <c r="F22" i="3"/>
  <c r="G22" i="3"/>
  <c r="H19" i="4" s="1"/>
  <c r="H22" i="3"/>
  <c r="I19" i="4" s="1"/>
  <c r="I22" i="3"/>
  <c r="J19" i="4" s="1"/>
  <c r="J22" i="3"/>
  <c r="K22" i="3"/>
  <c r="L19" i="4" s="1"/>
  <c r="L22" i="3"/>
  <c r="M19" i="4" s="1"/>
  <c r="M22" i="3"/>
  <c r="N19" i="4" s="1"/>
  <c r="N22" i="3"/>
  <c r="O19" i="4" s="1"/>
  <c r="O22" i="3"/>
  <c r="P19" i="4" s="1"/>
  <c r="P22" i="3"/>
  <c r="Q19" i="4" s="1"/>
  <c r="Q22" i="3"/>
  <c r="R19" i="4" s="1"/>
  <c r="AQ7" i="5"/>
  <c r="AQ9" i="5" s="1"/>
  <c r="AR7" i="5"/>
  <c r="AR9" i="5" s="1"/>
  <c r="S7" i="5"/>
  <c r="S9" i="5" s="1"/>
  <c r="C3" i="5"/>
  <c r="E3" i="5"/>
  <c r="AE7" i="5"/>
  <c r="AE9" i="5" s="1"/>
  <c r="AC7" i="5"/>
  <c r="AC9" i="5" s="1"/>
  <c r="X7" i="5"/>
  <c r="X9" i="5" s="1"/>
  <c r="R7" i="5"/>
  <c r="R9" i="5" s="1"/>
  <c r="AM7" i="5"/>
  <c r="AM9" i="5" s="1"/>
  <c r="D3" i="5"/>
  <c r="I8" i="1"/>
  <c r="J8" i="1"/>
  <c r="K8" i="1"/>
  <c r="K7" i="1" s="1"/>
  <c r="L9" i="1"/>
  <c r="L8" i="1" s="1"/>
  <c r="L25" i="1" s="1"/>
  <c r="J63" i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W63" i="1" s="1"/>
  <c r="X63" i="1" s="1"/>
  <c r="Y63" i="1" s="1"/>
  <c r="Z63" i="1" s="1"/>
  <c r="J62" i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J61" i="1"/>
  <c r="K61" i="1" s="1"/>
  <c r="L61" i="1" s="1"/>
  <c r="M61" i="1" s="1"/>
  <c r="N61" i="1" s="1"/>
  <c r="O61" i="1" s="1"/>
  <c r="P61" i="1" s="1"/>
  <c r="Q61" i="1" s="1"/>
  <c r="R61" i="1" s="1"/>
  <c r="S61" i="1" s="1"/>
  <c r="T61" i="1" s="1"/>
  <c r="U61" i="1" s="1"/>
  <c r="V61" i="1" s="1"/>
  <c r="W61" i="1" s="1"/>
  <c r="X61" i="1" s="1"/>
  <c r="Y61" i="1" s="1"/>
  <c r="Z61" i="1" s="1"/>
  <c r="J60" i="1"/>
  <c r="K60" i="1" s="1"/>
  <c r="L60" i="1" s="1"/>
  <c r="M60" i="1" s="1"/>
  <c r="N60" i="1" s="1"/>
  <c r="O60" i="1" s="1"/>
  <c r="P60" i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J59" i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Z59" i="1" s="1"/>
  <c r="J58" i="1"/>
  <c r="K58" i="1" s="1"/>
  <c r="L58" i="1" s="1"/>
  <c r="M58" i="1" s="1"/>
  <c r="N58" i="1" s="1"/>
  <c r="O58" i="1" s="1"/>
  <c r="P58" i="1" s="1"/>
  <c r="Q58" i="1" s="1"/>
  <c r="R58" i="1" s="1"/>
  <c r="S58" i="1" s="1"/>
  <c r="T58" i="1" s="1"/>
  <c r="U58" i="1" s="1"/>
  <c r="V58" i="1" s="1"/>
  <c r="W58" i="1" s="1"/>
  <c r="X58" i="1" s="1"/>
  <c r="Y58" i="1" s="1"/>
  <c r="Z58" i="1" s="1"/>
  <c r="J31" i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J30" i="1"/>
  <c r="I7" i="1"/>
  <c r="I251" i="1"/>
  <c r="I215" i="1"/>
  <c r="I179" i="1"/>
  <c r="I143" i="1"/>
  <c r="I13" i="1" s="1"/>
  <c r="L109" i="1"/>
  <c r="M109" i="1" s="1"/>
  <c r="N109" i="1" s="1"/>
  <c r="O109" i="1" s="1"/>
  <c r="P109" i="1" s="1"/>
  <c r="Q109" i="1" s="1"/>
  <c r="R109" i="1" s="1"/>
  <c r="S109" i="1" s="1"/>
  <c r="T109" i="1" s="1"/>
  <c r="U109" i="1" s="1"/>
  <c r="V109" i="1" s="1"/>
  <c r="W109" i="1" s="1"/>
  <c r="X109" i="1" s="1"/>
  <c r="Y109" i="1" s="1"/>
  <c r="Z109" i="1" s="1"/>
  <c r="I107" i="1"/>
  <c r="I12" i="1" s="1"/>
  <c r="I69" i="1"/>
  <c r="I11" i="1" s="1"/>
  <c r="L30" i="1"/>
  <c r="M30" i="1" s="1"/>
  <c r="N30" i="1" s="1"/>
  <c r="O30" i="1" s="1"/>
  <c r="I27" i="1"/>
  <c r="J281" i="1"/>
  <c r="K281" i="1" s="1"/>
  <c r="L281" i="1" s="1"/>
  <c r="M281" i="1" s="1"/>
  <c r="N281" i="1" s="1"/>
  <c r="O281" i="1" s="1"/>
  <c r="P281" i="1" s="1"/>
  <c r="Q281" i="1" s="1"/>
  <c r="R281" i="1" s="1"/>
  <c r="S281" i="1" s="1"/>
  <c r="T281" i="1" s="1"/>
  <c r="U281" i="1" s="1"/>
  <c r="V281" i="1" s="1"/>
  <c r="W281" i="1" s="1"/>
  <c r="X281" i="1" s="1"/>
  <c r="Y281" i="1" s="1"/>
  <c r="Z281" i="1" s="1"/>
  <c r="J280" i="1"/>
  <c r="K280" i="1" s="1"/>
  <c r="L280" i="1" s="1"/>
  <c r="M280" i="1" s="1"/>
  <c r="N280" i="1" s="1"/>
  <c r="O280" i="1" s="1"/>
  <c r="P280" i="1" s="1"/>
  <c r="Q280" i="1" s="1"/>
  <c r="R280" i="1" s="1"/>
  <c r="S280" i="1" s="1"/>
  <c r="T280" i="1" s="1"/>
  <c r="U280" i="1" s="1"/>
  <c r="V280" i="1" s="1"/>
  <c r="W280" i="1" s="1"/>
  <c r="X280" i="1" s="1"/>
  <c r="Y280" i="1" s="1"/>
  <c r="Z280" i="1" s="1"/>
  <c r="J279" i="1"/>
  <c r="K279" i="1" s="1"/>
  <c r="L279" i="1" s="1"/>
  <c r="M279" i="1" s="1"/>
  <c r="N279" i="1" s="1"/>
  <c r="O279" i="1" s="1"/>
  <c r="P279" i="1" s="1"/>
  <c r="Q279" i="1" s="1"/>
  <c r="R279" i="1" s="1"/>
  <c r="S279" i="1" s="1"/>
  <c r="T279" i="1" s="1"/>
  <c r="U279" i="1" s="1"/>
  <c r="V279" i="1" s="1"/>
  <c r="W279" i="1" s="1"/>
  <c r="X279" i="1" s="1"/>
  <c r="Y279" i="1" s="1"/>
  <c r="Z279" i="1" s="1"/>
  <c r="J278" i="1"/>
  <c r="K278" i="1" s="1"/>
  <c r="L278" i="1" s="1"/>
  <c r="M278" i="1" s="1"/>
  <c r="N278" i="1" s="1"/>
  <c r="O278" i="1" s="1"/>
  <c r="P278" i="1" s="1"/>
  <c r="Q278" i="1" s="1"/>
  <c r="R278" i="1" s="1"/>
  <c r="S278" i="1" s="1"/>
  <c r="T278" i="1" s="1"/>
  <c r="U278" i="1" s="1"/>
  <c r="V278" i="1" s="1"/>
  <c r="W278" i="1" s="1"/>
  <c r="X278" i="1" s="1"/>
  <c r="Y278" i="1" s="1"/>
  <c r="Z278" i="1" s="1"/>
  <c r="J277" i="1"/>
  <c r="K277" i="1" s="1"/>
  <c r="L277" i="1" s="1"/>
  <c r="M277" i="1" s="1"/>
  <c r="N277" i="1" s="1"/>
  <c r="O277" i="1" s="1"/>
  <c r="P277" i="1" s="1"/>
  <c r="Q277" i="1" s="1"/>
  <c r="R277" i="1" s="1"/>
  <c r="S277" i="1" s="1"/>
  <c r="T277" i="1" s="1"/>
  <c r="U277" i="1" s="1"/>
  <c r="V277" i="1" s="1"/>
  <c r="W277" i="1" s="1"/>
  <c r="X277" i="1" s="1"/>
  <c r="Y277" i="1" s="1"/>
  <c r="Z277" i="1" s="1"/>
  <c r="J276" i="1"/>
  <c r="K276" i="1"/>
  <c r="L276" i="1" s="1"/>
  <c r="M276" i="1" s="1"/>
  <c r="N276" i="1" s="1"/>
  <c r="O276" i="1" s="1"/>
  <c r="P276" i="1" s="1"/>
  <c r="Q276" i="1" s="1"/>
  <c r="R276" i="1" s="1"/>
  <c r="S276" i="1" s="1"/>
  <c r="T276" i="1" s="1"/>
  <c r="U276" i="1" s="1"/>
  <c r="V276" i="1" s="1"/>
  <c r="W276" i="1" s="1"/>
  <c r="X276" i="1" s="1"/>
  <c r="Y276" i="1" s="1"/>
  <c r="Z276" i="1" s="1"/>
  <c r="J245" i="1"/>
  <c r="K245" i="1" s="1"/>
  <c r="L245" i="1"/>
  <c r="M245" i="1" s="1"/>
  <c r="N245" i="1" s="1"/>
  <c r="O245" i="1" s="1"/>
  <c r="P245" i="1" s="1"/>
  <c r="Q245" i="1" s="1"/>
  <c r="R245" i="1" s="1"/>
  <c r="S245" i="1" s="1"/>
  <c r="T245" i="1" s="1"/>
  <c r="U245" i="1" s="1"/>
  <c r="V245" i="1" s="1"/>
  <c r="W245" i="1" s="1"/>
  <c r="X245" i="1" s="1"/>
  <c r="Y245" i="1" s="1"/>
  <c r="Z245" i="1" s="1"/>
  <c r="J244" i="1"/>
  <c r="K244" i="1" s="1"/>
  <c r="L244" i="1" s="1"/>
  <c r="M244" i="1" s="1"/>
  <c r="N244" i="1" s="1"/>
  <c r="O244" i="1" s="1"/>
  <c r="P244" i="1" s="1"/>
  <c r="Q244" i="1" s="1"/>
  <c r="R244" i="1" s="1"/>
  <c r="S244" i="1" s="1"/>
  <c r="T244" i="1" s="1"/>
  <c r="U244" i="1" s="1"/>
  <c r="V244" i="1" s="1"/>
  <c r="W244" i="1" s="1"/>
  <c r="X244" i="1" s="1"/>
  <c r="Y244" i="1" s="1"/>
  <c r="Z244" i="1" s="1"/>
  <c r="J243" i="1"/>
  <c r="K243" i="1" s="1"/>
  <c r="L243" i="1" s="1"/>
  <c r="M243" i="1" s="1"/>
  <c r="N243" i="1" s="1"/>
  <c r="O243" i="1" s="1"/>
  <c r="P243" i="1" s="1"/>
  <c r="Q243" i="1" s="1"/>
  <c r="R243" i="1" s="1"/>
  <c r="S243" i="1" s="1"/>
  <c r="T243" i="1" s="1"/>
  <c r="U243" i="1" s="1"/>
  <c r="V243" i="1" s="1"/>
  <c r="W243" i="1" s="1"/>
  <c r="X243" i="1" s="1"/>
  <c r="Y243" i="1" s="1"/>
  <c r="Z243" i="1" s="1"/>
  <c r="J242" i="1"/>
  <c r="K242" i="1" s="1"/>
  <c r="L242" i="1" s="1"/>
  <c r="M242" i="1" s="1"/>
  <c r="N242" i="1" s="1"/>
  <c r="O242" i="1" s="1"/>
  <c r="P242" i="1" s="1"/>
  <c r="Q242" i="1" s="1"/>
  <c r="R242" i="1" s="1"/>
  <c r="S242" i="1" s="1"/>
  <c r="T242" i="1" s="1"/>
  <c r="U242" i="1" s="1"/>
  <c r="V242" i="1" s="1"/>
  <c r="W242" i="1" s="1"/>
  <c r="X242" i="1" s="1"/>
  <c r="Y242" i="1" s="1"/>
  <c r="Z242" i="1" s="1"/>
  <c r="J241" i="1"/>
  <c r="K241" i="1" s="1"/>
  <c r="L241" i="1" s="1"/>
  <c r="M241" i="1" s="1"/>
  <c r="N241" i="1" s="1"/>
  <c r="O241" i="1" s="1"/>
  <c r="P241" i="1" s="1"/>
  <c r="Q241" i="1" s="1"/>
  <c r="R241" i="1" s="1"/>
  <c r="S241" i="1" s="1"/>
  <c r="T241" i="1" s="1"/>
  <c r="U241" i="1" s="1"/>
  <c r="V241" i="1" s="1"/>
  <c r="W241" i="1" s="1"/>
  <c r="X241" i="1" s="1"/>
  <c r="Y241" i="1" s="1"/>
  <c r="Z241" i="1" s="1"/>
  <c r="J240" i="1"/>
  <c r="K240" i="1"/>
  <c r="L240" i="1" s="1"/>
  <c r="M240" i="1" s="1"/>
  <c r="N240" i="1" s="1"/>
  <c r="O240" i="1" s="1"/>
  <c r="P240" i="1" s="1"/>
  <c r="Q240" i="1" s="1"/>
  <c r="R240" i="1" s="1"/>
  <c r="S240" i="1" s="1"/>
  <c r="T240" i="1" s="1"/>
  <c r="U240" i="1" s="1"/>
  <c r="V240" i="1" s="1"/>
  <c r="W240" i="1" s="1"/>
  <c r="X240" i="1" s="1"/>
  <c r="Y240" i="1" s="1"/>
  <c r="Z240" i="1" s="1"/>
  <c r="J203" i="1"/>
  <c r="K203" i="1" s="1"/>
  <c r="L203" i="1" s="1"/>
  <c r="M203" i="1" s="1"/>
  <c r="N203" i="1" s="1"/>
  <c r="O203" i="1" s="1"/>
  <c r="P203" i="1" s="1"/>
  <c r="Q203" i="1" s="1"/>
  <c r="R203" i="1" s="1"/>
  <c r="S203" i="1" s="1"/>
  <c r="T203" i="1" s="1"/>
  <c r="U203" i="1" s="1"/>
  <c r="V203" i="1" s="1"/>
  <c r="W203" i="1" s="1"/>
  <c r="X203" i="1" s="1"/>
  <c r="Y203" i="1" s="1"/>
  <c r="Z203" i="1" s="1"/>
  <c r="J202" i="1"/>
  <c r="K202" i="1" s="1"/>
  <c r="L202" i="1" s="1"/>
  <c r="M202" i="1" s="1"/>
  <c r="N202" i="1" s="1"/>
  <c r="O202" i="1" s="1"/>
  <c r="P202" i="1" s="1"/>
  <c r="Q202" i="1" s="1"/>
  <c r="R202" i="1" s="1"/>
  <c r="S202" i="1" s="1"/>
  <c r="T202" i="1" s="1"/>
  <c r="U202" i="1" s="1"/>
  <c r="V202" i="1" s="1"/>
  <c r="W202" i="1" s="1"/>
  <c r="X202" i="1" s="1"/>
  <c r="Y202" i="1" s="1"/>
  <c r="Z202" i="1" s="1"/>
  <c r="J209" i="1"/>
  <c r="K209" i="1" s="1"/>
  <c r="L209" i="1" s="1"/>
  <c r="M209" i="1" s="1"/>
  <c r="N209" i="1" s="1"/>
  <c r="O209" i="1" s="1"/>
  <c r="P209" i="1" s="1"/>
  <c r="Q209" i="1" s="1"/>
  <c r="R209" i="1" s="1"/>
  <c r="S209" i="1" s="1"/>
  <c r="T209" i="1" s="1"/>
  <c r="U209" i="1" s="1"/>
  <c r="V209" i="1" s="1"/>
  <c r="W209" i="1" s="1"/>
  <c r="X209" i="1" s="1"/>
  <c r="Y209" i="1" s="1"/>
  <c r="Z209" i="1" s="1"/>
  <c r="J208" i="1"/>
  <c r="K208" i="1" s="1"/>
  <c r="L208" i="1" s="1"/>
  <c r="M208" i="1" s="1"/>
  <c r="N208" i="1" s="1"/>
  <c r="O208" i="1" s="1"/>
  <c r="P208" i="1" s="1"/>
  <c r="Q208" i="1" s="1"/>
  <c r="R208" i="1" s="1"/>
  <c r="S208" i="1" s="1"/>
  <c r="T208" i="1" s="1"/>
  <c r="U208" i="1" s="1"/>
  <c r="V208" i="1" s="1"/>
  <c r="W208" i="1" s="1"/>
  <c r="X208" i="1" s="1"/>
  <c r="Y208" i="1" s="1"/>
  <c r="Z208" i="1" s="1"/>
  <c r="J207" i="1"/>
  <c r="K207" i="1" s="1"/>
  <c r="L207" i="1" s="1"/>
  <c r="M207" i="1" s="1"/>
  <c r="N207" i="1" s="1"/>
  <c r="O207" i="1" s="1"/>
  <c r="P207" i="1" s="1"/>
  <c r="Q207" i="1" s="1"/>
  <c r="R207" i="1" s="1"/>
  <c r="S207" i="1" s="1"/>
  <c r="T207" i="1" s="1"/>
  <c r="U207" i="1" s="1"/>
  <c r="V207" i="1" s="1"/>
  <c r="W207" i="1" s="1"/>
  <c r="X207" i="1" s="1"/>
  <c r="Y207" i="1" s="1"/>
  <c r="Z207" i="1" s="1"/>
  <c r="J206" i="1"/>
  <c r="K206" i="1" s="1"/>
  <c r="L206" i="1" s="1"/>
  <c r="M206" i="1" s="1"/>
  <c r="N206" i="1"/>
  <c r="O206" i="1" s="1"/>
  <c r="P206" i="1" s="1"/>
  <c r="Q206" i="1" s="1"/>
  <c r="R206" i="1" s="1"/>
  <c r="S206" i="1" s="1"/>
  <c r="T206" i="1" s="1"/>
  <c r="U206" i="1" s="1"/>
  <c r="V206" i="1" s="1"/>
  <c r="W206" i="1" s="1"/>
  <c r="X206" i="1" s="1"/>
  <c r="Y206" i="1" s="1"/>
  <c r="Z206" i="1" s="1"/>
  <c r="J171" i="1"/>
  <c r="K171" i="1" s="1"/>
  <c r="L171" i="1" s="1"/>
  <c r="M171" i="1" s="1"/>
  <c r="N171" i="1" s="1"/>
  <c r="O171" i="1" s="1"/>
  <c r="P171" i="1" s="1"/>
  <c r="Q171" i="1" s="1"/>
  <c r="R171" i="1" s="1"/>
  <c r="S171" i="1" s="1"/>
  <c r="T171" i="1" s="1"/>
  <c r="U171" i="1" s="1"/>
  <c r="V171" i="1" s="1"/>
  <c r="W171" i="1" s="1"/>
  <c r="X171" i="1" s="1"/>
  <c r="Y171" i="1" s="1"/>
  <c r="Z171" i="1" s="1"/>
  <c r="J170" i="1"/>
  <c r="K170" i="1" s="1"/>
  <c r="L170" i="1" s="1"/>
  <c r="M170" i="1" s="1"/>
  <c r="N170" i="1" s="1"/>
  <c r="O170" i="1" s="1"/>
  <c r="P170" i="1" s="1"/>
  <c r="Q170" i="1" s="1"/>
  <c r="R170" i="1" s="1"/>
  <c r="S170" i="1" s="1"/>
  <c r="T170" i="1" s="1"/>
  <c r="U170" i="1" s="1"/>
  <c r="V170" i="1" s="1"/>
  <c r="W170" i="1" s="1"/>
  <c r="X170" i="1" s="1"/>
  <c r="Y170" i="1" s="1"/>
  <c r="Z170" i="1" s="1"/>
  <c r="J135" i="1"/>
  <c r="K135" i="1" s="1"/>
  <c r="L135" i="1" s="1"/>
  <c r="M135" i="1" s="1"/>
  <c r="N135" i="1" s="1"/>
  <c r="O135" i="1" s="1"/>
  <c r="P135" i="1" s="1"/>
  <c r="Q135" i="1" s="1"/>
  <c r="R135" i="1" s="1"/>
  <c r="S135" i="1" s="1"/>
  <c r="T135" i="1" s="1"/>
  <c r="U135" i="1" s="1"/>
  <c r="V135" i="1" s="1"/>
  <c r="W135" i="1" s="1"/>
  <c r="X135" i="1" s="1"/>
  <c r="Y135" i="1" s="1"/>
  <c r="Z135" i="1" s="1"/>
  <c r="J134" i="1"/>
  <c r="K134" i="1" s="1"/>
  <c r="L134" i="1" s="1"/>
  <c r="M134" i="1" s="1"/>
  <c r="N134" i="1" s="1"/>
  <c r="O134" i="1" s="1"/>
  <c r="P134" i="1" s="1"/>
  <c r="Q134" i="1" s="1"/>
  <c r="R134" i="1" s="1"/>
  <c r="S134" i="1" s="1"/>
  <c r="T134" i="1" s="1"/>
  <c r="U134" i="1" s="1"/>
  <c r="V134" i="1" s="1"/>
  <c r="W134" i="1" s="1"/>
  <c r="X134" i="1" s="1"/>
  <c r="Y134" i="1" s="1"/>
  <c r="Z134" i="1" s="1"/>
  <c r="J29" i="1"/>
  <c r="L29" i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J275" i="1"/>
  <c r="K275" i="1" s="1"/>
  <c r="L275" i="1" s="1"/>
  <c r="M275" i="1" s="1"/>
  <c r="N275" i="1" s="1"/>
  <c r="O275" i="1" s="1"/>
  <c r="P275" i="1" s="1"/>
  <c r="Q275" i="1" s="1"/>
  <c r="R275" i="1" s="1"/>
  <c r="S275" i="1" s="1"/>
  <c r="T275" i="1" s="1"/>
  <c r="U275" i="1" s="1"/>
  <c r="V275" i="1" s="1"/>
  <c r="W275" i="1" s="1"/>
  <c r="X275" i="1" s="1"/>
  <c r="Y275" i="1" s="1"/>
  <c r="Z275" i="1" s="1"/>
  <c r="J273" i="1"/>
  <c r="K273" i="1" s="1"/>
  <c r="L273" i="1" s="1"/>
  <c r="M273" i="1" s="1"/>
  <c r="N273" i="1" s="1"/>
  <c r="O273" i="1" s="1"/>
  <c r="P273" i="1" s="1"/>
  <c r="Q273" i="1" s="1"/>
  <c r="R273" i="1" s="1"/>
  <c r="S273" i="1" s="1"/>
  <c r="T273" i="1" s="1"/>
  <c r="U273" i="1" s="1"/>
  <c r="V273" i="1" s="1"/>
  <c r="W273" i="1" s="1"/>
  <c r="X273" i="1" s="1"/>
  <c r="Y273" i="1" s="1"/>
  <c r="Z273" i="1" s="1"/>
  <c r="J271" i="1"/>
  <c r="K271" i="1"/>
  <c r="L271" i="1" s="1"/>
  <c r="M271" i="1" s="1"/>
  <c r="N271" i="1" s="1"/>
  <c r="O271" i="1" s="1"/>
  <c r="P271" i="1" s="1"/>
  <c r="Q271" i="1" s="1"/>
  <c r="R271" i="1" s="1"/>
  <c r="S271" i="1" s="1"/>
  <c r="T271" i="1" s="1"/>
  <c r="U271" i="1" s="1"/>
  <c r="V271" i="1" s="1"/>
  <c r="W271" i="1" s="1"/>
  <c r="X271" i="1" s="1"/>
  <c r="Y271" i="1" s="1"/>
  <c r="Z271" i="1" s="1"/>
  <c r="J269" i="1"/>
  <c r="K269" i="1" s="1"/>
  <c r="L269" i="1" s="1"/>
  <c r="M269" i="1" s="1"/>
  <c r="N269" i="1" s="1"/>
  <c r="O269" i="1" s="1"/>
  <c r="P269" i="1" s="1"/>
  <c r="Q269" i="1" s="1"/>
  <c r="R269" i="1" s="1"/>
  <c r="S269" i="1" s="1"/>
  <c r="T269" i="1" s="1"/>
  <c r="U269" i="1" s="1"/>
  <c r="V269" i="1" s="1"/>
  <c r="W269" i="1" s="1"/>
  <c r="X269" i="1" s="1"/>
  <c r="Y269" i="1" s="1"/>
  <c r="Z269" i="1" s="1"/>
  <c r="J267" i="1"/>
  <c r="K267" i="1"/>
  <c r="L267" i="1" s="1"/>
  <c r="M267" i="1" s="1"/>
  <c r="N267" i="1" s="1"/>
  <c r="O267" i="1" s="1"/>
  <c r="P267" i="1" s="1"/>
  <c r="Q267" i="1" s="1"/>
  <c r="R267" i="1" s="1"/>
  <c r="S267" i="1" s="1"/>
  <c r="T267" i="1" s="1"/>
  <c r="U267" i="1" s="1"/>
  <c r="V267" i="1" s="1"/>
  <c r="W267" i="1" s="1"/>
  <c r="X267" i="1" s="1"/>
  <c r="Y267" i="1" s="1"/>
  <c r="Z267" i="1" s="1"/>
  <c r="J265" i="1"/>
  <c r="K265" i="1" s="1"/>
  <c r="L265" i="1" s="1"/>
  <c r="M265" i="1" s="1"/>
  <c r="N265" i="1" s="1"/>
  <c r="O265" i="1" s="1"/>
  <c r="P265" i="1" s="1"/>
  <c r="Q265" i="1" s="1"/>
  <c r="R265" i="1" s="1"/>
  <c r="S265" i="1" s="1"/>
  <c r="T265" i="1" s="1"/>
  <c r="U265" i="1" s="1"/>
  <c r="V265" i="1" s="1"/>
  <c r="W265" i="1" s="1"/>
  <c r="X265" i="1" s="1"/>
  <c r="Y265" i="1" s="1"/>
  <c r="Z265" i="1" s="1"/>
  <c r="J263" i="1"/>
  <c r="K263" i="1"/>
  <c r="L263" i="1" s="1"/>
  <c r="M263" i="1" s="1"/>
  <c r="N263" i="1" s="1"/>
  <c r="O263" i="1" s="1"/>
  <c r="P263" i="1" s="1"/>
  <c r="Q263" i="1" s="1"/>
  <c r="R263" i="1" s="1"/>
  <c r="S263" i="1" s="1"/>
  <c r="T263" i="1" s="1"/>
  <c r="U263" i="1" s="1"/>
  <c r="V263" i="1" s="1"/>
  <c r="W263" i="1" s="1"/>
  <c r="X263" i="1" s="1"/>
  <c r="Y263" i="1" s="1"/>
  <c r="Z263" i="1" s="1"/>
  <c r="J261" i="1"/>
  <c r="K261" i="1" s="1"/>
  <c r="L261" i="1" s="1"/>
  <c r="M261" i="1" s="1"/>
  <c r="N261" i="1" s="1"/>
  <c r="O261" i="1" s="1"/>
  <c r="P261" i="1" s="1"/>
  <c r="Q261" i="1" s="1"/>
  <c r="R261" i="1" s="1"/>
  <c r="S261" i="1" s="1"/>
  <c r="T261" i="1" s="1"/>
  <c r="U261" i="1" s="1"/>
  <c r="V261" i="1" s="1"/>
  <c r="W261" i="1" s="1"/>
  <c r="X261" i="1" s="1"/>
  <c r="Y261" i="1" s="1"/>
  <c r="Z261" i="1" s="1"/>
  <c r="J259" i="1"/>
  <c r="K259" i="1" s="1"/>
  <c r="L259" i="1" s="1"/>
  <c r="M259" i="1" s="1"/>
  <c r="N259" i="1" s="1"/>
  <c r="O259" i="1" s="1"/>
  <c r="P259" i="1" s="1"/>
  <c r="Q259" i="1" s="1"/>
  <c r="R259" i="1" s="1"/>
  <c r="S259" i="1" s="1"/>
  <c r="T259" i="1" s="1"/>
  <c r="U259" i="1" s="1"/>
  <c r="V259" i="1" s="1"/>
  <c r="W259" i="1" s="1"/>
  <c r="X259" i="1" s="1"/>
  <c r="Y259" i="1" s="1"/>
  <c r="Z259" i="1" s="1"/>
  <c r="J257" i="1"/>
  <c r="K257" i="1" s="1"/>
  <c r="L257" i="1"/>
  <c r="M257" i="1" s="1"/>
  <c r="N257" i="1" s="1"/>
  <c r="O257" i="1" s="1"/>
  <c r="P257" i="1" s="1"/>
  <c r="Q257" i="1" s="1"/>
  <c r="R257" i="1" s="1"/>
  <c r="S257" i="1" s="1"/>
  <c r="T257" i="1" s="1"/>
  <c r="U257" i="1" s="1"/>
  <c r="V257" i="1" s="1"/>
  <c r="W257" i="1" s="1"/>
  <c r="X257" i="1" s="1"/>
  <c r="Y257" i="1" s="1"/>
  <c r="Z257" i="1" s="1"/>
  <c r="J255" i="1"/>
  <c r="K255" i="1" s="1"/>
  <c r="L255" i="1" s="1"/>
  <c r="M255" i="1" s="1"/>
  <c r="N255" i="1" s="1"/>
  <c r="O255" i="1" s="1"/>
  <c r="P255" i="1" s="1"/>
  <c r="Q255" i="1" s="1"/>
  <c r="R255" i="1" s="1"/>
  <c r="S255" i="1" s="1"/>
  <c r="T255" i="1" s="1"/>
  <c r="U255" i="1" s="1"/>
  <c r="V255" i="1" s="1"/>
  <c r="W255" i="1" s="1"/>
  <c r="X255" i="1" s="1"/>
  <c r="Y255" i="1" s="1"/>
  <c r="Z255" i="1" s="1"/>
  <c r="J253" i="1"/>
  <c r="K253" i="1" s="1"/>
  <c r="L253" i="1"/>
  <c r="M253" i="1" s="1"/>
  <c r="N253" i="1" s="1"/>
  <c r="O253" i="1" s="1"/>
  <c r="P253" i="1" s="1"/>
  <c r="Q253" i="1" s="1"/>
  <c r="R253" i="1" s="1"/>
  <c r="S253" i="1" s="1"/>
  <c r="T253" i="1" s="1"/>
  <c r="U253" i="1" s="1"/>
  <c r="V253" i="1" s="1"/>
  <c r="W253" i="1" s="1"/>
  <c r="X253" i="1" s="1"/>
  <c r="Y253" i="1" s="1"/>
  <c r="Z253" i="1" s="1"/>
  <c r="J239" i="1"/>
  <c r="K239" i="1" s="1"/>
  <c r="L239" i="1" s="1"/>
  <c r="M239" i="1" s="1"/>
  <c r="N239" i="1" s="1"/>
  <c r="O239" i="1" s="1"/>
  <c r="P239" i="1" s="1"/>
  <c r="Q239" i="1" s="1"/>
  <c r="R239" i="1" s="1"/>
  <c r="S239" i="1" s="1"/>
  <c r="T239" i="1" s="1"/>
  <c r="U239" i="1" s="1"/>
  <c r="V239" i="1" s="1"/>
  <c r="W239" i="1" s="1"/>
  <c r="X239" i="1" s="1"/>
  <c r="Y239" i="1" s="1"/>
  <c r="Z239" i="1" s="1"/>
  <c r="J237" i="1"/>
  <c r="K237" i="1" s="1"/>
  <c r="L237" i="1" s="1"/>
  <c r="M237" i="1"/>
  <c r="N237" i="1" s="1"/>
  <c r="O237" i="1" s="1"/>
  <c r="P237" i="1" s="1"/>
  <c r="Q237" i="1" s="1"/>
  <c r="R237" i="1" s="1"/>
  <c r="S237" i="1" s="1"/>
  <c r="T237" i="1" s="1"/>
  <c r="U237" i="1" s="1"/>
  <c r="V237" i="1" s="1"/>
  <c r="W237" i="1" s="1"/>
  <c r="X237" i="1" s="1"/>
  <c r="Y237" i="1" s="1"/>
  <c r="Z237" i="1" s="1"/>
  <c r="J235" i="1"/>
  <c r="K235" i="1"/>
  <c r="L235" i="1" s="1"/>
  <c r="M235" i="1" s="1"/>
  <c r="N235" i="1" s="1"/>
  <c r="O235" i="1" s="1"/>
  <c r="P235" i="1" s="1"/>
  <c r="Q235" i="1" s="1"/>
  <c r="R235" i="1" s="1"/>
  <c r="S235" i="1" s="1"/>
  <c r="T235" i="1" s="1"/>
  <c r="U235" i="1" s="1"/>
  <c r="V235" i="1" s="1"/>
  <c r="W235" i="1" s="1"/>
  <c r="X235" i="1" s="1"/>
  <c r="Y235" i="1" s="1"/>
  <c r="Z235" i="1" s="1"/>
  <c r="J233" i="1"/>
  <c r="K233" i="1" s="1"/>
  <c r="L233" i="1" s="1"/>
  <c r="M233" i="1" s="1"/>
  <c r="N233" i="1" s="1"/>
  <c r="O233" i="1" s="1"/>
  <c r="P233" i="1" s="1"/>
  <c r="Q233" i="1" s="1"/>
  <c r="R233" i="1" s="1"/>
  <c r="S233" i="1" s="1"/>
  <c r="T233" i="1" s="1"/>
  <c r="U233" i="1" s="1"/>
  <c r="V233" i="1" s="1"/>
  <c r="W233" i="1" s="1"/>
  <c r="X233" i="1" s="1"/>
  <c r="Y233" i="1" s="1"/>
  <c r="Z233" i="1" s="1"/>
  <c r="J231" i="1"/>
  <c r="K231" i="1" s="1"/>
  <c r="L231" i="1" s="1"/>
  <c r="M231" i="1" s="1"/>
  <c r="N231" i="1" s="1"/>
  <c r="O231" i="1" s="1"/>
  <c r="P231" i="1" s="1"/>
  <c r="Q231" i="1" s="1"/>
  <c r="R231" i="1" s="1"/>
  <c r="S231" i="1" s="1"/>
  <c r="T231" i="1" s="1"/>
  <c r="U231" i="1" s="1"/>
  <c r="V231" i="1" s="1"/>
  <c r="W231" i="1" s="1"/>
  <c r="X231" i="1" s="1"/>
  <c r="Y231" i="1" s="1"/>
  <c r="Z231" i="1" s="1"/>
  <c r="J229" i="1"/>
  <c r="K229" i="1" s="1"/>
  <c r="L229" i="1" s="1"/>
  <c r="M229" i="1" s="1"/>
  <c r="N229" i="1" s="1"/>
  <c r="O229" i="1" s="1"/>
  <c r="P229" i="1" s="1"/>
  <c r="Q229" i="1" s="1"/>
  <c r="R229" i="1" s="1"/>
  <c r="S229" i="1" s="1"/>
  <c r="T229" i="1" s="1"/>
  <c r="U229" i="1" s="1"/>
  <c r="V229" i="1" s="1"/>
  <c r="W229" i="1" s="1"/>
  <c r="X229" i="1" s="1"/>
  <c r="Y229" i="1" s="1"/>
  <c r="Z229" i="1" s="1"/>
  <c r="J227" i="1"/>
  <c r="K227" i="1" s="1"/>
  <c r="L227" i="1" s="1"/>
  <c r="M227" i="1" s="1"/>
  <c r="N227" i="1" s="1"/>
  <c r="O227" i="1" s="1"/>
  <c r="P227" i="1" s="1"/>
  <c r="Q227" i="1" s="1"/>
  <c r="R227" i="1" s="1"/>
  <c r="S227" i="1" s="1"/>
  <c r="T227" i="1" s="1"/>
  <c r="U227" i="1" s="1"/>
  <c r="V227" i="1" s="1"/>
  <c r="W227" i="1" s="1"/>
  <c r="X227" i="1" s="1"/>
  <c r="Y227" i="1" s="1"/>
  <c r="Z227" i="1" s="1"/>
  <c r="J225" i="1"/>
  <c r="K225" i="1"/>
  <c r="L225" i="1" s="1"/>
  <c r="M225" i="1" s="1"/>
  <c r="N225" i="1" s="1"/>
  <c r="O225" i="1" s="1"/>
  <c r="P225" i="1" s="1"/>
  <c r="Q225" i="1" s="1"/>
  <c r="R225" i="1" s="1"/>
  <c r="S225" i="1" s="1"/>
  <c r="T225" i="1" s="1"/>
  <c r="U225" i="1" s="1"/>
  <c r="V225" i="1" s="1"/>
  <c r="W225" i="1" s="1"/>
  <c r="X225" i="1" s="1"/>
  <c r="Y225" i="1" s="1"/>
  <c r="Z225" i="1" s="1"/>
  <c r="J223" i="1"/>
  <c r="K223" i="1" s="1"/>
  <c r="L223" i="1" s="1"/>
  <c r="M223" i="1" s="1"/>
  <c r="N223" i="1" s="1"/>
  <c r="O223" i="1" s="1"/>
  <c r="P223" i="1" s="1"/>
  <c r="Q223" i="1" s="1"/>
  <c r="R223" i="1" s="1"/>
  <c r="S223" i="1" s="1"/>
  <c r="T223" i="1" s="1"/>
  <c r="U223" i="1" s="1"/>
  <c r="V223" i="1" s="1"/>
  <c r="W223" i="1" s="1"/>
  <c r="X223" i="1" s="1"/>
  <c r="Y223" i="1" s="1"/>
  <c r="Z223" i="1" s="1"/>
  <c r="J221" i="1"/>
  <c r="K221" i="1" s="1"/>
  <c r="L221" i="1" s="1"/>
  <c r="M221" i="1" s="1"/>
  <c r="N221" i="1" s="1"/>
  <c r="O221" i="1" s="1"/>
  <c r="P221" i="1" s="1"/>
  <c r="Q221" i="1" s="1"/>
  <c r="R221" i="1" s="1"/>
  <c r="S221" i="1" s="1"/>
  <c r="T221" i="1" s="1"/>
  <c r="U221" i="1" s="1"/>
  <c r="V221" i="1" s="1"/>
  <c r="W221" i="1" s="1"/>
  <c r="X221" i="1" s="1"/>
  <c r="Y221" i="1" s="1"/>
  <c r="Z221" i="1" s="1"/>
  <c r="J219" i="1"/>
  <c r="J217" i="1"/>
  <c r="K217" i="1" s="1"/>
  <c r="L217" i="1" s="1"/>
  <c r="M217" i="1" s="1"/>
  <c r="N217" i="1" s="1"/>
  <c r="O217" i="1" s="1"/>
  <c r="P217" i="1" s="1"/>
  <c r="Q217" i="1" s="1"/>
  <c r="R217" i="1" s="1"/>
  <c r="S217" i="1" s="1"/>
  <c r="T217" i="1" s="1"/>
  <c r="U217" i="1" s="1"/>
  <c r="V217" i="1" s="1"/>
  <c r="W217" i="1" s="1"/>
  <c r="X217" i="1" s="1"/>
  <c r="Y217" i="1" s="1"/>
  <c r="Z217" i="1" s="1"/>
  <c r="J205" i="1"/>
  <c r="K205" i="1" s="1"/>
  <c r="L205" i="1"/>
  <c r="M205" i="1" s="1"/>
  <c r="N205" i="1" s="1"/>
  <c r="O205" i="1" s="1"/>
  <c r="P205" i="1" s="1"/>
  <c r="Q205" i="1" s="1"/>
  <c r="R205" i="1" s="1"/>
  <c r="S205" i="1" s="1"/>
  <c r="T205" i="1" s="1"/>
  <c r="U205" i="1" s="1"/>
  <c r="V205" i="1" s="1"/>
  <c r="W205" i="1" s="1"/>
  <c r="X205" i="1" s="1"/>
  <c r="Y205" i="1" s="1"/>
  <c r="Z205" i="1" s="1"/>
  <c r="J201" i="1"/>
  <c r="K201" i="1" s="1"/>
  <c r="L201" i="1" s="1"/>
  <c r="M201" i="1" s="1"/>
  <c r="N201" i="1" s="1"/>
  <c r="O201" i="1" s="1"/>
  <c r="P201" i="1" s="1"/>
  <c r="Q201" i="1" s="1"/>
  <c r="R201" i="1" s="1"/>
  <c r="S201" i="1" s="1"/>
  <c r="T201" i="1" s="1"/>
  <c r="U201" i="1" s="1"/>
  <c r="V201" i="1" s="1"/>
  <c r="W201" i="1" s="1"/>
  <c r="X201" i="1" s="1"/>
  <c r="Y201" i="1" s="1"/>
  <c r="Z201" i="1" s="1"/>
  <c r="J199" i="1"/>
  <c r="K199" i="1" s="1"/>
  <c r="L199" i="1" s="1"/>
  <c r="M199" i="1" s="1"/>
  <c r="N199" i="1" s="1"/>
  <c r="O199" i="1" s="1"/>
  <c r="P199" i="1" s="1"/>
  <c r="Q199" i="1" s="1"/>
  <c r="R199" i="1" s="1"/>
  <c r="S199" i="1" s="1"/>
  <c r="T199" i="1" s="1"/>
  <c r="U199" i="1" s="1"/>
  <c r="V199" i="1" s="1"/>
  <c r="W199" i="1" s="1"/>
  <c r="X199" i="1" s="1"/>
  <c r="Y199" i="1" s="1"/>
  <c r="Z199" i="1" s="1"/>
  <c r="J197" i="1"/>
  <c r="K197" i="1" s="1"/>
  <c r="L197" i="1" s="1"/>
  <c r="M197" i="1" s="1"/>
  <c r="N197" i="1" s="1"/>
  <c r="O197" i="1" s="1"/>
  <c r="P197" i="1" s="1"/>
  <c r="Q197" i="1" s="1"/>
  <c r="R197" i="1" s="1"/>
  <c r="S197" i="1" s="1"/>
  <c r="T197" i="1" s="1"/>
  <c r="U197" i="1" s="1"/>
  <c r="V197" i="1" s="1"/>
  <c r="W197" i="1" s="1"/>
  <c r="X197" i="1" s="1"/>
  <c r="Y197" i="1" s="1"/>
  <c r="Z197" i="1" s="1"/>
  <c r="J195" i="1"/>
  <c r="K195" i="1" s="1"/>
  <c r="L195" i="1" s="1"/>
  <c r="M195" i="1" s="1"/>
  <c r="N195" i="1" s="1"/>
  <c r="O195" i="1" s="1"/>
  <c r="P195" i="1" s="1"/>
  <c r="Q195" i="1" s="1"/>
  <c r="R195" i="1" s="1"/>
  <c r="S195" i="1" s="1"/>
  <c r="T195" i="1" s="1"/>
  <c r="U195" i="1" s="1"/>
  <c r="V195" i="1" s="1"/>
  <c r="W195" i="1" s="1"/>
  <c r="X195" i="1" s="1"/>
  <c r="Y195" i="1" s="1"/>
  <c r="Z195" i="1" s="1"/>
  <c r="J193" i="1"/>
  <c r="N193" i="1"/>
  <c r="O193" i="1" s="1"/>
  <c r="P193" i="1" s="1"/>
  <c r="Q193" i="1" s="1"/>
  <c r="R193" i="1" s="1"/>
  <c r="S193" i="1" s="1"/>
  <c r="T193" i="1" s="1"/>
  <c r="U193" i="1" s="1"/>
  <c r="V193" i="1" s="1"/>
  <c r="W193" i="1" s="1"/>
  <c r="X193" i="1" s="1"/>
  <c r="Y193" i="1" s="1"/>
  <c r="Z193" i="1" s="1"/>
  <c r="J191" i="1"/>
  <c r="K191" i="1"/>
  <c r="L191" i="1" s="1"/>
  <c r="M191" i="1" s="1"/>
  <c r="N191" i="1" s="1"/>
  <c r="O191" i="1" s="1"/>
  <c r="P191" i="1" s="1"/>
  <c r="Q191" i="1" s="1"/>
  <c r="R191" i="1" s="1"/>
  <c r="S191" i="1" s="1"/>
  <c r="T191" i="1" s="1"/>
  <c r="U191" i="1" s="1"/>
  <c r="V191" i="1" s="1"/>
  <c r="W191" i="1" s="1"/>
  <c r="X191" i="1" s="1"/>
  <c r="Y191" i="1" s="1"/>
  <c r="Z191" i="1" s="1"/>
  <c r="J189" i="1"/>
  <c r="K189" i="1" s="1"/>
  <c r="L189" i="1" s="1"/>
  <c r="M189" i="1" s="1"/>
  <c r="N189" i="1" s="1"/>
  <c r="O189" i="1" s="1"/>
  <c r="P189" i="1" s="1"/>
  <c r="Q189" i="1" s="1"/>
  <c r="R189" i="1" s="1"/>
  <c r="S189" i="1" s="1"/>
  <c r="T189" i="1" s="1"/>
  <c r="U189" i="1" s="1"/>
  <c r="V189" i="1" s="1"/>
  <c r="W189" i="1" s="1"/>
  <c r="X189" i="1" s="1"/>
  <c r="Y189" i="1" s="1"/>
  <c r="Z189" i="1" s="1"/>
  <c r="J187" i="1"/>
  <c r="K187" i="1" s="1"/>
  <c r="L187" i="1" s="1"/>
  <c r="M187" i="1" s="1"/>
  <c r="N187" i="1" s="1"/>
  <c r="O187" i="1" s="1"/>
  <c r="P187" i="1" s="1"/>
  <c r="Q187" i="1" s="1"/>
  <c r="R187" i="1" s="1"/>
  <c r="S187" i="1" s="1"/>
  <c r="T187" i="1" s="1"/>
  <c r="U187" i="1" s="1"/>
  <c r="V187" i="1" s="1"/>
  <c r="W187" i="1" s="1"/>
  <c r="X187" i="1" s="1"/>
  <c r="Y187" i="1" s="1"/>
  <c r="Z187" i="1" s="1"/>
  <c r="J185" i="1"/>
  <c r="K185" i="1" s="1"/>
  <c r="L185" i="1" s="1"/>
  <c r="M185" i="1" s="1"/>
  <c r="N185" i="1" s="1"/>
  <c r="O185" i="1" s="1"/>
  <c r="P185" i="1" s="1"/>
  <c r="Q185" i="1" s="1"/>
  <c r="R185" i="1" s="1"/>
  <c r="S185" i="1" s="1"/>
  <c r="T185" i="1" s="1"/>
  <c r="U185" i="1" s="1"/>
  <c r="V185" i="1" s="1"/>
  <c r="W185" i="1" s="1"/>
  <c r="X185" i="1" s="1"/>
  <c r="Y185" i="1" s="1"/>
  <c r="Z185" i="1" s="1"/>
  <c r="J183" i="1"/>
  <c r="K183" i="1" s="1"/>
  <c r="L183" i="1" s="1"/>
  <c r="M183" i="1" s="1"/>
  <c r="N183" i="1" s="1"/>
  <c r="O183" i="1" s="1"/>
  <c r="P183" i="1" s="1"/>
  <c r="Q183" i="1" s="1"/>
  <c r="R183" i="1" s="1"/>
  <c r="S183" i="1" s="1"/>
  <c r="T183" i="1" s="1"/>
  <c r="U183" i="1" s="1"/>
  <c r="V183" i="1" s="1"/>
  <c r="W183" i="1" s="1"/>
  <c r="X183" i="1" s="1"/>
  <c r="Y183" i="1" s="1"/>
  <c r="Z183" i="1" s="1"/>
  <c r="J181" i="1"/>
  <c r="K181" i="1" s="1"/>
  <c r="J173" i="1"/>
  <c r="K173" i="1" s="1"/>
  <c r="L173" i="1" s="1"/>
  <c r="M173" i="1" s="1"/>
  <c r="N173" i="1" s="1"/>
  <c r="O173" i="1" s="1"/>
  <c r="P173" i="1" s="1"/>
  <c r="Q173" i="1" s="1"/>
  <c r="R173" i="1" s="1"/>
  <c r="S173" i="1" s="1"/>
  <c r="T173" i="1" s="1"/>
  <c r="U173" i="1" s="1"/>
  <c r="V173" i="1" s="1"/>
  <c r="W173" i="1" s="1"/>
  <c r="X173" i="1" s="1"/>
  <c r="Y173" i="1" s="1"/>
  <c r="Z173" i="1" s="1"/>
  <c r="J169" i="1"/>
  <c r="K169" i="1"/>
  <c r="L169" i="1" s="1"/>
  <c r="M169" i="1" s="1"/>
  <c r="N169" i="1" s="1"/>
  <c r="O169" i="1" s="1"/>
  <c r="P169" i="1" s="1"/>
  <c r="Q169" i="1" s="1"/>
  <c r="R169" i="1" s="1"/>
  <c r="S169" i="1" s="1"/>
  <c r="T169" i="1" s="1"/>
  <c r="U169" i="1" s="1"/>
  <c r="V169" i="1" s="1"/>
  <c r="W169" i="1" s="1"/>
  <c r="X169" i="1" s="1"/>
  <c r="Y169" i="1" s="1"/>
  <c r="Z169" i="1" s="1"/>
  <c r="J167" i="1"/>
  <c r="K167" i="1"/>
  <c r="L167" i="1" s="1"/>
  <c r="M167" i="1" s="1"/>
  <c r="N167" i="1" s="1"/>
  <c r="O167" i="1" s="1"/>
  <c r="P167" i="1" s="1"/>
  <c r="Q167" i="1" s="1"/>
  <c r="R167" i="1" s="1"/>
  <c r="S167" i="1" s="1"/>
  <c r="T167" i="1" s="1"/>
  <c r="U167" i="1" s="1"/>
  <c r="V167" i="1" s="1"/>
  <c r="W167" i="1" s="1"/>
  <c r="X167" i="1" s="1"/>
  <c r="Y167" i="1" s="1"/>
  <c r="Z167" i="1" s="1"/>
  <c r="J165" i="1"/>
  <c r="K165" i="1" s="1"/>
  <c r="L165" i="1" s="1"/>
  <c r="M165" i="1" s="1"/>
  <c r="N165" i="1" s="1"/>
  <c r="O165" i="1" s="1"/>
  <c r="P165" i="1" s="1"/>
  <c r="Q165" i="1" s="1"/>
  <c r="R165" i="1" s="1"/>
  <c r="S165" i="1" s="1"/>
  <c r="T165" i="1" s="1"/>
  <c r="U165" i="1" s="1"/>
  <c r="V165" i="1" s="1"/>
  <c r="W165" i="1" s="1"/>
  <c r="X165" i="1" s="1"/>
  <c r="Y165" i="1" s="1"/>
  <c r="Z165" i="1" s="1"/>
  <c r="J163" i="1"/>
  <c r="K163" i="1"/>
  <c r="L163" i="1" s="1"/>
  <c r="M163" i="1" s="1"/>
  <c r="N163" i="1" s="1"/>
  <c r="O163" i="1" s="1"/>
  <c r="P163" i="1" s="1"/>
  <c r="Q163" i="1" s="1"/>
  <c r="R163" i="1" s="1"/>
  <c r="S163" i="1" s="1"/>
  <c r="T163" i="1" s="1"/>
  <c r="U163" i="1" s="1"/>
  <c r="V163" i="1" s="1"/>
  <c r="W163" i="1" s="1"/>
  <c r="X163" i="1" s="1"/>
  <c r="Y163" i="1" s="1"/>
  <c r="Z163" i="1" s="1"/>
  <c r="J161" i="1"/>
  <c r="K161" i="1"/>
  <c r="L161" i="1" s="1"/>
  <c r="M161" i="1" s="1"/>
  <c r="N161" i="1" s="1"/>
  <c r="O161" i="1" s="1"/>
  <c r="P161" i="1" s="1"/>
  <c r="Q161" i="1" s="1"/>
  <c r="R161" i="1" s="1"/>
  <c r="S161" i="1" s="1"/>
  <c r="T161" i="1" s="1"/>
  <c r="U161" i="1" s="1"/>
  <c r="V161" i="1" s="1"/>
  <c r="W161" i="1" s="1"/>
  <c r="X161" i="1" s="1"/>
  <c r="Y161" i="1" s="1"/>
  <c r="Z161" i="1" s="1"/>
  <c r="K159" i="1"/>
  <c r="L159" i="1" s="1"/>
  <c r="M159" i="1" s="1"/>
  <c r="N159" i="1" s="1"/>
  <c r="O159" i="1" s="1"/>
  <c r="P159" i="1" s="1"/>
  <c r="Q159" i="1" s="1"/>
  <c r="R159" i="1" s="1"/>
  <c r="S159" i="1" s="1"/>
  <c r="T159" i="1" s="1"/>
  <c r="U159" i="1" s="1"/>
  <c r="V159" i="1" s="1"/>
  <c r="W159" i="1" s="1"/>
  <c r="X159" i="1" s="1"/>
  <c r="Y159" i="1" s="1"/>
  <c r="Z159" i="1" s="1"/>
  <c r="J157" i="1"/>
  <c r="K157" i="1"/>
  <c r="L157" i="1" s="1"/>
  <c r="M157" i="1" s="1"/>
  <c r="N157" i="1" s="1"/>
  <c r="O157" i="1" s="1"/>
  <c r="P157" i="1" s="1"/>
  <c r="Q157" i="1" s="1"/>
  <c r="R157" i="1" s="1"/>
  <c r="S157" i="1" s="1"/>
  <c r="T157" i="1" s="1"/>
  <c r="U157" i="1" s="1"/>
  <c r="V157" i="1" s="1"/>
  <c r="W157" i="1" s="1"/>
  <c r="X157" i="1" s="1"/>
  <c r="Y157" i="1" s="1"/>
  <c r="Z157" i="1" s="1"/>
  <c r="J155" i="1"/>
  <c r="K155" i="1" s="1"/>
  <c r="L155" i="1" s="1"/>
  <c r="M155" i="1" s="1"/>
  <c r="N155" i="1" s="1"/>
  <c r="O155" i="1" s="1"/>
  <c r="P155" i="1" s="1"/>
  <c r="Q155" i="1" s="1"/>
  <c r="R155" i="1" s="1"/>
  <c r="S155" i="1" s="1"/>
  <c r="T155" i="1" s="1"/>
  <c r="U155" i="1" s="1"/>
  <c r="V155" i="1" s="1"/>
  <c r="W155" i="1" s="1"/>
  <c r="X155" i="1" s="1"/>
  <c r="Y155" i="1" s="1"/>
  <c r="Z155" i="1" s="1"/>
  <c r="J153" i="1"/>
  <c r="K153" i="1"/>
  <c r="L153" i="1" s="1"/>
  <c r="M153" i="1" s="1"/>
  <c r="N153" i="1" s="1"/>
  <c r="O153" i="1" s="1"/>
  <c r="P153" i="1" s="1"/>
  <c r="Q153" i="1" s="1"/>
  <c r="R153" i="1" s="1"/>
  <c r="S153" i="1" s="1"/>
  <c r="T153" i="1" s="1"/>
  <c r="U153" i="1" s="1"/>
  <c r="V153" i="1" s="1"/>
  <c r="W153" i="1" s="1"/>
  <c r="X153" i="1" s="1"/>
  <c r="Y153" i="1" s="1"/>
  <c r="Z153" i="1" s="1"/>
  <c r="J151" i="1"/>
  <c r="K151" i="1" s="1"/>
  <c r="L151" i="1" s="1"/>
  <c r="M151" i="1" s="1"/>
  <c r="N151" i="1" s="1"/>
  <c r="O151" i="1" s="1"/>
  <c r="P151" i="1" s="1"/>
  <c r="Q151" i="1" s="1"/>
  <c r="R151" i="1" s="1"/>
  <c r="S151" i="1" s="1"/>
  <c r="T151" i="1" s="1"/>
  <c r="U151" i="1" s="1"/>
  <c r="V151" i="1" s="1"/>
  <c r="W151" i="1" s="1"/>
  <c r="X151" i="1" s="1"/>
  <c r="Y151" i="1" s="1"/>
  <c r="Z151" i="1" s="1"/>
  <c r="J149" i="1"/>
  <c r="K149" i="1" s="1"/>
  <c r="L149" i="1" s="1"/>
  <c r="M149" i="1" s="1"/>
  <c r="N149" i="1" s="1"/>
  <c r="O149" i="1" s="1"/>
  <c r="P149" i="1" s="1"/>
  <c r="Q149" i="1" s="1"/>
  <c r="R149" i="1" s="1"/>
  <c r="S149" i="1" s="1"/>
  <c r="T149" i="1" s="1"/>
  <c r="U149" i="1" s="1"/>
  <c r="V149" i="1" s="1"/>
  <c r="W149" i="1" s="1"/>
  <c r="X149" i="1" s="1"/>
  <c r="Y149" i="1" s="1"/>
  <c r="Z149" i="1" s="1"/>
  <c r="J147" i="1"/>
  <c r="K147" i="1" s="1"/>
  <c r="L147" i="1" s="1"/>
  <c r="M147" i="1" s="1"/>
  <c r="N147" i="1" s="1"/>
  <c r="O147" i="1" s="1"/>
  <c r="P147" i="1" s="1"/>
  <c r="Q147" i="1" s="1"/>
  <c r="R147" i="1" s="1"/>
  <c r="S147" i="1" s="1"/>
  <c r="T147" i="1" s="1"/>
  <c r="U147" i="1" s="1"/>
  <c r="V147" i="1" s="1"/>
  <c r="W147" i="1" s="1"/>
  <c r="X147" i="1" s="1"/>
  <c r="Y147" i="1" s="1"/>
  <c r="Z147" i="1" s="1"/>
  <c r="J145" i="1"/>
  <c r="K145" i="1" s="1"/>
  <c r="L145" i="1" s="1"/>
  <c r="M145" i="1" s="1"/>
  <c r="N145" i="1" s="1"/>
  <c r="O145" i="1" s="1"/>
  <c r="P145" i="1" s="1"/>
  <c r="Q145" i="1" s="1"/>
  <c r="R145" i="1" s="1"/>
  <c r="S145" i="1" s="1"/>
  <c r="T145" i="1" s="1"/>
  <c r="U145" i="1" s="1"/>
  <c r="V145" i="1" s="1"/>
  <c r="W145" i="1" s="1"/>
  <c r="X145" i="1" s="1"/>
  <c r="Y145" i="1" s="1"/>
  <c r="Z145" i="1" s="1"/>
  <c r="J137" i="1"/>
  <c r="K137" i="1" s="1"/>
  <c r="L137" i="1" s="1"/>
  <c r="M137" i="1" s="1"/>
  <c r="N137" i="1" s="1"/>
  <c r="O137" i="1" s="1"/>
  <c r="P137" i="1" s="1"/>
  <c r="Q137" i="1" s="1"/>
  <c r="R137" i="1" s="1"/>
  <c r="S137" i="1" s="1"/>
  <c r="T137" i="1" s="1"/>
  <c r="U137" i="1" s="1"/>
  <c r="V137" i="1" s="1"/>
  <c r="W137" i="1" s="1"/>
  <c r="X137" i="1" s="1"/>
  <c r="Y137" i="1" s="1"/>
  <c r="Z137" i="1" s="1"/>
  <c r="J133" i="1"/>
  <c r="K133" i="1" s="1"/>
  <c r="L133" i="1"/>
  <c r="M133" i="1" s="1"/>
  <c r="N133" i="1" s="1"/>
  <c r="O133" i="1" s="1"/>
  <c r="P133" i="1" s="1"/>
  <c r="Q133" i="1" s="1"/>
  <c r="R133" i="1" s="1"/>
  <c r="S133" i="1" s="1"/>
  <c r="T133" i="1" s="1"/>
  <c r="U133" i="1" s="1"/>
  <c r="V133" i="1" s="1"/>
  <c r="W133" i="1" s="1"/>
  <c r="X133" i="1" s="1"/>
  <c r="Y133" i="1" s="1"/>
  <c r="Z133" i="1" s="1"/>
  <c r="J131" i="1"/>
  <c r="K131" i="1" s="1"/>
  <c r="L131" i="1" s="1"/>
  <c r="M131" i="1" s="1"/>
  <c r="N131" i="1" s="1"/>
  <c r="O131" i="1" s="1"/>
  <c r="P131" i="1" s="1"/>
  <c r="Q131" i="1" s="1"/>
  <c r="R131" i="1" s="1"/>
  <c r="S131" i="1" s="1"/>
  <c r="T131" i="1" s="1"/>
  <c r="U131" i="1" s="1"/>
  <c r="V131" i="1" s="1"/>
  <c r="W131" i="1" s="1"/>
  <c r="X131" i="1" s="1"/>
  <c r="Y131" i="1" s="1"/>
  <c r="Z131" i="1" s="1"/>
  <c r="J129" i="1"/>
  <c r="K129" i="1" s="1"/>
  <c r="L129" i="1" s="1"/>
  <c r="M129" i="1" s="1"/>
  <c r="N129" i="1" s="1"/>
  <c r="O129" i="1" s="1"/>
  <c r="P129" i="1" s="1"/>
  <c r="Q129" i="1" s="1"/>
  <c r="R129" i="1" s="1"/>
  <c r="S129" i="1" s="1"/>
  <c r="T129" i="1" s="1"/>
  <c r="U129" i="1" s="1"/>
  <c r="V129" i="1" s="1"/>
  <c r="W129" i="1" s="1"/>
  <c r="X129" i="1" s="1"/>
  <c r="Y129" i="1" s="1"/>
  <c r="Z129" i="1" s="1"/>
  <c r="J127" i="1"/>
  <c r="K127" i="1"/>
  <c r="L127" i="1" s="1"/>
  <c r="M127" i="1" s="1"/>
  <c r="N127" i="1" s="1"/>
  <c r="O127" i="1" s="1"/>
  <c r="P127" i="1" s="1"/>
  <c r="Q127" i="1" s="1"/>
  <c r="R127" i="1" s="1"/>
  <c r="S127" i="1" s="1"/>
  <c r="T127" i="1" s="1"/>
  <c r="U127" i="1" s="1"/>
  <c r="V127" i="1" s="1"/>
  <c r="W127" i="1" s="1"/>
  <c r="X127" i="1" s="1"/>
  <c r="Y127" i="1" s="1"/>
  <c r="Z127" i="1" s="1"/>
  <c r="J125" i="1"/>
  <c r="K125" i="1" s="1"/>
  <c r="L125" i="1" s="1"/>
  <c r="M125" i="1" s="1"/>
  <c r="N125" i="1" s="1"/>
  <c r="O125" i="1" s="1"/>
  <c r="P125" i="1" s="1"/>
  <c r="Q125" i="1" s="1"/>
  <c r="R125" i="1" s="1"/>
  <c r="S125" i="1" s="1"/>
  <c r="T125" i="1" s="1"/>
  <c r="U125" i="1" s="1"/>
  <c r="V125" i="1" s="1"/>
  <c r="W125" i="1" s="1"/>
  <c r="X125" i="1" s="1"/>
  <c r="Y125" i="1" s="1"/>
  <c r="Z125" i="1" s="1"/>
  <c r="J123" i="1"/>
  <c r="K123" i="1" s="1"/>
  <c r="L123" i="1"/>
  <c r="M123" i="1" s="1"/>
  <c r="N123" i="1" s="1"/>
  <c r="O123" i="1" s="1"/>
  <c r="P123" i="1" s="1"/>
  <c r="Q123" i="1" s="1"/>
  <c r="R123" i="1" s="1"/>
  <c r="S123" i="1" s="1"/>
  <c r="T123" i="1" s="1"/>
  <c r="U123" i="1" s="1"/>
  <c r="V123" i="1" s="1"/>
  <c r="W123" i="1" s="1"/>
  <c r="X123" i="1" s="1"/>
  <c r="Y123" i="1" s="1"/>
  <c r="Z123" i="1" s="1"/>
  <c r="J121" i="1"/>
  <c r="K121" i="1" s="1"/>
  <c r="L121" i="1" s="1"/>
  <c r="M121" i="1" s="1"/>
  <c r="N121" i="1" s="1"/>
  <c r="O121" i="1" s="1"/>
  <c r="P121" i="1" s="1"/>
  <c r="Q121" i="1" s="1"/>
  <c r="R121" i="1" s="1"/>
  <c r="S121" i="1" s="1"/>
  <c r="T121" i="1" s="1"/>
  <c r="U121" i="1" s="1"/>
  <c r="V121" i="1" s="1"/>
  <c r="W121" i="1" s="1"/>
  <c r="X121" i="1" s="1"/>
  <c r="Y121" i="1" s="1"/>
  <c r="Z121" i="1" s="1"/>
  <c r="J119" i="1"/>
  <c r="K119" i="1" s="1"/>
  <c r="L119" i="1" s="1"/>
  <c r="M119" i="1" s="1"/>
  <c r="N119" i="1" s="1"/>
  <c r="O119" i="1" s="1"/>
  <c r="P119" i="1" s="1"/>
  <c r="Q119" i="1" s="1"/>
  <c r="R119" i="1" s="1"/>
  <c r="S119" i="1" s="1"/>
  <c r="T119" i="1" s="1"/>
  <c r="U119" i="1" s="1"/>
  <c r="V119" i="1" s="1"/>
  <c r="W119" i="1" s="1"/>
  <c r="X119" i="1" s="1"/>
  <c r="Y119" i="1" s="1"/>
  <c r="Z119" i="1" s="1"/>
  <c r="J117" i="1"/>
  <c r="K117" i="1"/>
  <c r="L117" i="1" s="1"/>
  <c r="M117" i="1" s="1"/>
  <c r="N117" i="1" s="1"/>
  <c r="O117" i="1" s="1"/>
  <c r="P117" i="1" s="1"/>
  <c r="Q117" i="1" s="1"/>
  <c r="R117" i="1" s="1"/>
  <c r="S117" i="1" s="1"/>
  <c r="T117" i="1" s="1"/>
  <c r="U117" i="1" s="1"/>
  <c r="V117" i="1" s="1"/>
  <c r="W117" i="1" s="1"/>
  <c r="X117" i="1" s="1"/>
  <c r="Y117" i="1" s="1"/>
  <c r="Z117" i="1" s="1"/>
  <c r="J115" i="1"/>
  <c r="J113" i="1"/>
  <c r="K113" i="1" s="1"/>
  <c r="L113" i="1" s="1"/>
  <c r="M113" i="1" s="1"/>
  <c r="N113" i="1" s="1"/>
  <c r="O113" i="1" s="1"/>
  <c r="P113" i="1" s="1"/>
  <c r="Q113" i="1" s="1"/>
  <c r="R113" i="1" s="1"/>
  <c r="S113" i="1" s="1"/>
  <c r="T113" i="1" s="1"/>
  <c r="U113" i="1" s="1"/>
  <c r="V113" i="1" s="1"/>
  <c r="W113" i="1" s="1"/>
  <c r="X113" i="1" s="1"/>
  <c r="Y113" i="1" s="1"/>
  <c r="Z113" i="1" s="1"/>
  <c r="J111" i="1"/>
  <c r="K111" i="1" s="1"/>
  <c r="L111" i="1" s="1"/>
  <c r="M111" i="1" s="1"/>
  <c r="N111" i="1" s="1"/>
  <c r="O111" i="1" s="1"/>
  <c r="P111" i="1" s="1"/>
  <c r="Q111" i="1" s="1"/>
  <c r="R111" i="1" s="1"/>
  <c r="S111" i="1" s="1"/>
  <c r="T111" i="1" s="1"/>
  <c r="U111" i="1" s="1"/>
  <c r="V111" i="1" s="1"/>
  <c r="W111" i="1" s="1"/>
  <c r="X111" i="1" s="1"/>
  <c r="Y111" i="1" s="1"/>
  <c r="Z111" i="1" s="1"/>
  <c r="J109" i="1"/>
  <c r="J97" i="1"/>
  <c r="K97" i="1" s="1"/>
  <c r="L97" i="1" s="1"/>
  <c r="M97" i="1" s="1"/>
  <c r="N97" i="1" s="1"/>
  <c r="O97" i="1" s="1"/>
  <c r="P97" i="1" s="1"/>
  <c r="Q97" i="1" s="1"/>
  <c r="R97" i="1" s="1"/>
  <c r="S97" i="1" s="1"/>
  <c r="T97" i="1" s="1"/>
  <c r="U97" i="1" s="1"/>
  <c r="V97" i="1" s="1"/>
  <c r="W97" i="1" s="1"/>
  <c r="X97" i="1" s="1"/>
  <c r="Y97" i="1" s="1"/>
  <c r="Z97" i="1" s="1"/>
  <c r="J95" i="1"/>
  <c r="K95" i="1" s="1"/>
  <c r="L95" i="1" s="1"/>
  <c r="M95" i="1" s="1"/>
  <c r="N95" i="1" s="1"/>
  <c r="O95" i="1" s="1"/>
  <c r="P95" i="1" s="1"/>
  <c r="Q95" i="1" s="1"/>
  <c r="R95" i="1" s="1"/>
  <c r="S95" i="1" s="1"/>
  <c r="T95" i="1" s="1"/>
  <c r="U95" i="1" s="1"/>
  <c r="V95" i="1" s="1"/>
  <c r="W95" i="1" s="1"/>
  <c r="X95" i="1" s="1"/>
  <c r="Y95" i="1" s="1"/>
  <c r="Z95" i="1" s="1"/>
  <c r="J93" i="1"/>
  <c r="K93" i="1" s="1"/>
  <c r="L93" i="1"/>
  <c r="M93" i="1" s="1"/>
  <c r="N93" i="1" s="1"/>
  <c r="O93" i="1" s="1"/>
  <c r="P93" i="1" s="1"/>
  <c r="Q93" i="1" s="1"/>
  <c r="R93" i="1" s="1"/>
  <c r="S93" i="1" s="1"/>
  <c r="T93" i="1" s="1"/>
  <c r="U93" i="1" s="1"/>
  <c r="V93" i="1" s="1"/>
  <c r="W93" i="1" s="1"/>
  <c r="X93" i="1" s="1"/>
  <c r="Y93" i="1" s="1"/>
  <c r="Z93" i="1" s="1"/>
  <c r="J91" i="1"/>
  <c r="K91" i="1" s="1"/>
  <c r="L91" i="1" s="1"/>
  <c r="M91" i="1" s="1"/>
  <c r="N91" i="1" s="1"/>
  <c r="O91" i="1" s="1"/>
  <c r="P91" i="1" s="1"/>
  <c r="Q91" i="1" s="1"/>
  <c r="R91" i="1" s="1"/>
  <c r="S91" i="1" s="1"/>
  <c r="T91" i="1" s="1"/>
  <c r="U91" i="1" s="1"/>
  <c r="V91" i="1" s="1"/>
  <c r="W91" i="1" s="1"/>
  <c r="X91" i="1" s="1"/>
  <c r="Y91" i="1" s="1"/>
  <c r="Z91" i="1" s="1"/>
  <c r="J89" i="1"/>
  <c r="K89" i="1" s="1"/>
  <c r="L89" i="1" s="1"/>
  <c r="M89" i="1" s="1"/>
  <c r="N89" i="1" s="1"/>
  <c r="O89" i="1" s="1"/>
  <c r="P89" i="1" s="1"/>
  <c r="Q89" i="1" s="1"/>
  <c r="R89" i="1" s="1"/>
  <c r="S89" i="1" s="1"/>
  <c r="T89" i="1" s="1"/>
  <c r="U89" i="1" s="1"/>
  <c r="V89" i="1" s="1"/>
  <c r="W89" i="1" s="1"/>
  <c r="X89" i="1" s="1"/>
  <c r="Y89" i="1" s="1"/>
  <c r="Z89" i="1" s="1"/>
  <c r="J87" i="1"/>
  <c r="K87" i="1" s="1"/>
  <c r="L87" i="1" s="1"/>
  <c r="M87" i="1" s="1"/>
  <c r="N87" i="1" s="1"/>
  <c r="O87" i="1" s="1"/>
  <c r="P87" i="1" s="1"/>
  <c r="Q87" i="1" s="1"/>
  <c r="R87" i="1" s="1"/>
  <c r="S87" i="1" s="1"/>
  <c r="T87" i="1" s="1"/>
  <c r="U87" i="1" s="1"/>
  <c r="V87" i="1" s="1"/>
  <c r="W87" i="1" s="1"/>
  <c r="X87" i="1" s="1"/>
  <c r="Y87" i="1" s="1"/>
  <c r="Z87" i="1" s="1"/>
  <c r="J85" i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W85" i="1" s="1"/>
  <c r="X85" i="1" s="1"/>
  <c r="Y85" i="1" s="1"/>
  <c r="Z85" i="1" s="1"/>
  <c r="J83" i="1"/>
  <c r="K83" i="1" s="1"/>
  <c r="L83" i="1" s="1"/>
  <c r="M83" i="1" s="1"/>
  <c r="N83" i="1" s="1"/>
  <c r="O83" i="1" s="1"/>
  <c r="P83" i="1" s="1"/>
  <c r="Q83" i="1" s="1"/>
  <c r="R83" i="1" s="1"/>
  <c r="S83" i="1" s="1"/>
  <c r="T83" i="1" s="1"/>
  <c r="U83" i="1" s="1"/>
  <c r="V83" i="1" s="1"/>
  <c r="W83" i="1" s="1"/>
  <c r="X83" i="1" s="1"/>
  <c r="Y83" i="1" s="1"/>
  <c r="Z83" i="1" s="1"/>
  <c r="J81" i="1"/>
  <c r="K81" i="1"/>
  <c r="L81" i="1" s="1"/>
  <c r="M81" i="1" s="1"/>
  <c r="N81" i="1" s="1"/>
  <c r="O81" i="1" s="1"/>
  <c r="P81" i="1" s="1"/>
  <c r="Q81" i="1" s="1"/>
  <c r="R81" i="1" s="1"/>
  <c r="S81" i="1" s="1"/>
  <c r="T81" i="1" s="1"/>
  <c r="U81" i="1" s="1"/>
  <c r="V81" i="1" s="1"/>
  <c r="W81" i="1" s="1"/>
  <c r="X81" i="1" s="1"/>
  <c r="Y81" i="1" s="1"/>
  <c r="Z81" i="1" s="1"/>
  <c r="J79" i="1"/>
  <c r="K79" i="1" s="1"/>
  <c r="L79" i="1" s="1"/>
  <c r="M79" i="1" s="1"/>
  <c r="N79" i="1" s="1"/>
  <c r="O79" i="1" s="1"/>
  <c r="P79" i="1" s="1"/>
  <c r="Q79" i="1" s="1"/>
  <c r="R79" i="1" s="1"/>
  <c r="S79" i="1" s="1"/>
  <c r="T79" i="1" s="1"/>
  <c r="U79" i="1" s="1"/>
  <c r="V79" i="1" s="1"/>
  <c r="W79" i="1" s="1"/>
  <c r="X79" i="1" s="1"/>
  <c r="Y79" i="1" s="1"/>
  <c r="Z79" i="1" s="1"/>
  <c r="J77" i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U77" i="1" s="1"/>
  <c r="V77" i="1" s="1"/>
  <c r="W77" i="1" s="1"/>
  <c r="X77" i="1" s="1"/>
  <c r="Y77" i="1" s="1"/>
  <c r="Z77" i="1" s="1"/>
  <c r="J75" i="1"/>
  <c r="K75" i="1" s="1"/>
  <c r="L75" i="1" s="1"/>
  <c r="M75" i="1" s="1"/>
  <c r="N75" i="1" s="1"/>
  <c r="O75" i="1" s="1"/>
  <c r="P75" i="1" s="1"/>
  <c r="Q75" i="1" s="1"/>
  <c r="R75" i="1" s="1"/>
  <c r="S75" i="1" s="1"/>
  <c r="T75" i="1" s="1"/>
  <c r="U75" i="1" s="1"/>
  <c r="V75" i="1" s="1"/>
  <c r="W75" i="1" s="1"/>
  <c r="X75" i="1" s="1"/>
  <c r="Y75" i="1" s="1"/>
  <c r="Z75" i="1" s="1"/>
  <c r="J73" i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J71" i="1"/>
  <c r="K71" i="1" s="1"/>
  <c r="L71" i="1" s="1"/>
  <c r="M71" i="1" s="1"/>
  <c r="J57" i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U57" i="1" s="1"/>
  <c r="V57" i="1" s="1"/>
  <c r="W57" i="1" s="1"/>
  <c r="X57" i="1" s="1"/>
  <c r="Y57" i="1" s="1"/>
  <c r="Z57" i="1" s="1"/>
  <c r="J55" i="1"/>
  <c r="O55" i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J53" i="1"/>
  <c r="K53" i="1" s="1"/>
  <c r="L53" i="1" s="1"/>
  <c r="M53" i="1" s="1"/>
  <c r="N53" i="1" s="1"/>
  <c r="O53" i="1" s="1"/>
  <c r="P53" i="1" s="1"/>
  <c r="Q53" i="1" s="1"/>
  <c r="R53" i="1" s="1"/>
  <c r="S53" i="1" s="1"/>
  <c r="T53" i="1" s="1"/>
  <c r="U53" i="1" s="1"/>
  <c r="V53" i="1" s="1"/>
  <c r="W53" i="1" s="1"/>
  <c r="X53" i="1" s="1"/>
  <c r="Y53" i="1" s="1"/>
  <c r="Z53" i="1" s="1"/>
  <c r="J51" i="1"/>
  <c r="K51" i="1" s="1"/>
  <c r="L51" i="1" s="1"/>
  <c r="M51" i="1" s="1"/>
  <c r="N51" i="1" s="1"/>
  <c r="O51" i="1" s="1"/>
  <c r="P51" i="1" s="1"/>
  <c r="Q51" i="1" s="1"/>
  <c r="R51" i="1" s="1"/>
  <c r="S51" i="1" s="1"/>
  <c r="T51" i="1" s="1"/>
  <c r="U51" i="1" s="1"/>
  <c r="V51" i="1" s="1"/>
  <c r="W51" i="1" s="1"/>
  <c r="X51" i="1" s="1"/>
  <c r="Y51" i="1" s="1"/>
  <c r="Z51" i="1" s="1"/>
  <c r="J49" i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J47" i="1"/>
  <c r="K47" i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J45" i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X45" i="1" s="1"/>
  <c r="Y45" i="1" s="1"/>
  <c r="Z45" i="1" s="1"/>
  <c r="J43" i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W43" i="1" s="1"/>
  <c r="X43" i="1" s="1"/>
  <c r="Y43" i="1" s="1"/>
  <c r="Z43" i="1" s="1"/>
  <c r="J41" i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/>
  <c r="V41" i="1" s="1"/>
  <c r="W41" i="1" s="1"/>
  <c r="X41" i="1" s="1"/>
  <c r="Y41" i="1" s="1"/>
  <c r="Z41" i="1" s="1"/>
  <c r="J39" i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X39" i="1" s="1"/>
  <c r="Y39" i="1" s="1"/>
  <c r="Z39" i="1" s="1"/>
  <c r="J37" i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J35" i="1"/>
  <c r="P35" i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J33" i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J274" i="1"/>
  <c r="K274" i="1" s="1"/>
  <c r="L274" i="1" s="1"/>
  <c r="M274" i="1" s="1"/>
  <c r="N274" i="1" s="1"/>
  <c r="O274" i="1" s="1"/>
  <c r="P274" i="1" s="1"/>
  <c r="Q274" i="1" s="1"/>
  <c r="R274" i="1" s="1"/>
  <c r="S274" i="1" s="1"/>
  <c r="T274" i="1" s="1"/>
  <c r="U274" i="1" s="1"/>
  <c r="V274" i="1" s="1"/>
  <c r="W274" i="1" s="1"/>
  <c r="X274" i="1" s="1"/>
  <c r="Y274" i="1" s="1"/>
  <c r="Z274" i="1" s="1"/>
  <c r="J272" i="1"/>
  <c r="K272" i="1" s="1"/>
  <c r="L272" i="1" s="1"/>
  <c r="M272" i="1" s="1"/>
  <c r="N272" i="1" s="1"/>
  <c r="O272" i="1" s="1"/>
  <c r="P272" i="1" s="1"/>
  <c r="Q272" i="1" s="1"/>
  <c r="R272" i="1" s="1"/>
  <c r="S272" i="1" s="1"/>
  <c r="T272" i="1" s="1"/>
  <c r="U272" i="1" s="1"/>
  <c r="V272" i="1" s="1"/>
  <c r="W272" i="1" s="1"/>
  <c r="X272" i="1" s="1"/>
  <c r="Y272" i="1" s="1"/>
  <c r="Z272" i="1" s="1"/>
  <c r="J270" i="1"/>
  <c r="K270" i="1" s="1"/>
  <c r="L270" i="1" s="1"/>
  <c r="M270" i="1" s="1"/>
  <c r="N270" i="1" s="1"/>
  <c r="O270" i="1" s="1"/>
  <c r="P270" i="1" s="1"/>
  <c r="Q270" i="1" s="1"/>
  <c r="R270" i="1" s="1"/>
  <c r="S270" i="1" s="1"/>
  <c r="T270" i="1" s="1"/>
  <c r="U270" i="1" s="1"/>
  <c r="V270" i="1" s="1"/>
  <c r="W270" i="1" s="1"/>
  <c r="X270" i="1" s="1"/>
  <c r="Y270" i="1" s="1"/>
  <c r="Z270" i="1" s="1"/>
  <c r="J268" i="1"/>
  <c r="K268" i="1" s="1"/>
  <c r="L268" i="1" s="1"/>
  <c r="M268" i="1" s="1"/>
  <c r="N268" i="1" s="1"/>
  <c r="O268" i="1" s="1"/>
  <c r="P268" i="1" s="1"/>
  <c r="Q268" i="1" s="1"/>
  <c r="R268" i="1" s="1"/>
  <c r="S268" i="1" s="1"/>
  <c r="T268" i="1" s="1"/>
  <c r="U268" i="1" s="1"/>
  <c r="V268" i="1" s="1"/>
  <c r="W268" i="1" s="1"/>
  <c r="X268" i="1" s="1"/>
  <c r="Y268" i="1" s="1"/>
  <c r="Z268" i="1" s="1"/>
  <c r="J266" i="1"/>
  <c r="K266" i="1" s="1"/>
  <c r="L266" i="1" s="1"/>
  <c r="M266" i="1" s="1"/>
  <c r="N266" i="1" s="1"/>
  <c r="O266" i="1" s="1"/>
  <c r="P266" i="1" s="1"/>
  <c r="Q266" i="1" s="1"/>
  <c r="R266" i="1" s="1"/>
  <c r="S266" i="1" s="1"/>
  <c r="T266" i="1" s="1"/>
  <c r="U266" i="1" s="1"/>
  <c r="V266" i="1" s="1"/>
  <c r="W266" i="1" s="1"/>
  <c r="X266" i="1" s="1"/>
  <c r="Y266" i="1" s="1"/>
  <c r="Z266" i="1" s="1"/>
  <c r="J264" i="1"/>
  <c r="K264" i="1" s="1"/>
  <c r="L264" i="1" s="1"/>
  <c r="M264" i="1" s="1"/>
  <c r="N264" i="1" s="1"/>
  <c r="O264" i="1" s="1"/>
  <c r="P264" i="1" s="1"/>
  <c r="Q264" i="1" s="1"/>
  <c r="R264" i="1" s="1"/>
  <c r="S264" i="1" s="1"/>
  <c r="T264" i="1" s="1"/>
  <c r="U264" i="1" s="1"/>
  <c r="V264" i="1" s="1"/>
  <c r="W264" i="1" s="1"/>
  <c r="X264" i="1" s="1"/>
  <c r="Y264" i="1" s="1"/>
  <c r="Z264" i="1" s="1"/>
  <c r="J262" i="1"/>
  <c r="K262" i="1" s="1"/>
  <c r="L262" i="1" s="1"/>
  <c r="M262" i="1" s="1"/>
  <c r="N262" i="1" s="1"/>
  <c r="O262" i="1" s="1"/>
  <c r="P262" i="1" s="1"/>
  <c r="Q262" i="1" s="1"/>
  <c r="R262" i="1" s="1"/>
  <c r="S262" i="1" s="1"/>
  <c r="T262" i="1" s="1"/>
  <c r="U262" i="1" s="1"/>
  <c r="V262" i="1" s="1"/>
  <c r="W262" i="1" s="1"/>
  <c r="X262" i="1" s="1"/>
  <c r="Y262" i="1" s="1"/>
  <c r="Z262" i="1" s="1"/>
  <c r="J260" i="1"/>
  <c r="K260" i="1" s="1"/>
  <c r="L260" i="1" s="1"/>
  <c r="M260" i="1" s="1"/>
  <c r="N260" i="1" s="1"/>
  <c r="O260" i="1" s="1"/>
  <c r="P260" i="1" s="1"/>
  <c r="Q260" i="1" s="1"/>
  <c r="R260" i="1" s="1"/>
  <c r="S260" i="1" s="1"/>
  <c r="T260" i="1" s="1"/>
  <c r="U260" i="1" s="1"/>
  <c r="V260" i="1" s="1"/>
  <c r="W260" i="1" s="1"/>
  <c r="X260" i="1" s="1"/>
  <c r="Y260" i="1" s="1"/>
  <c r="Z260" i="1" s="1"/>
  <c r="J258" i="1"/>
  <c r="K258" i="1" s="1"/>
  <c r="L258" i="1" s="1"/>
  <c r="M258" i="1" s="1"/>
  <c r="N258" i="1" s="1"/>
  <c r="O258" i="1" s="1"/>
  <c r="P258" i="1" s="1"/>
  <c r="Q258" i="1" s="1"/>
  <c r="R258" i="1" s="1"/>
  <c r="S258" i="1" s="1"/>
  <c r="T258" i="1" s="1"/>
  <c r="U258" i="1" s="1"/>
  <c r="V258" i="1" s="1"/>
  <c r="W258" i="1" s="1"/>
  <c r="X258" i="1" s="1"/>
  <c r="Y258" i="1" s="1"/>
  <c r="Z258" i="1" s="1"/>
  <c r="J256" i="1"/>
  <c r="K256" i="1" s="1"/>
  <c r="J254" i="1"/>
  <c r="K254" i="1"/>
  <c r="L254" i="1" s="1"/>
  <c r="M254" i="1" s="1"/>
  <c r="N254" i="1" s="1"/>
  <c r="O254" i="1" s="1"/>
  <c r="P254" i="1" s="1"/>
  <c r="J252" i="1"/>
  <c r="K252" i="1" s="1"/>
  <c r="L252" i="1" s="1"/>
  <c r="M252" i="1" s="1"/>
  <c r="N252" i="1" s="1"/>
  <c r="O252" i="1" s="1"/>
  <c r="P252" i="1" s="1"/>
  <c r="Q252" i="1" s="1"/>
  <c r="R252" i="1" s="1"/>
  <c r="S252" i="1" s="1"/>
  <c r="T252" i="1" s="1"/>
  <c r="J238" i="1"/>
  <c r="K238" i="1" s="1"/>
  <c r="L238" i="1" s="1"/>
  <c r="M238" i="1" s="1"/>
  <c r="N238" i="1" s="1"/>
  <c r="O238" i="1" s="1"/>
  <c r="P238" i="1" s="1"/>
  <c r="Q238" i="1" s="1"/>
  <c r="R238" i="1" s="1"/>
  <c r="S238" i="1" s="1"/>
  <c r="T238" i="1" s="1"/>
  <c r="U238" i="1" s="1"/>
  <c r="V238" i="1" s="1"/>
  <c r="W238" i="1" s="1"/>
  <c r="X238" i="1" s="1"/>
  <c r="Y238" i="1" s="1"/>
  <c r="Z238" i="1" s="1"/>
  <c r="J236" i="1"/>
  <c r="K236" i="1"/>
  <c r="L236" i="1" s="1"/>
  <c r="M236" i="1" s="1"/>
  <c r="N236" i="1" s="1"/>
  <c r="O236" i="1" s="1"/>
  <c r="P236" i="1" s="1"/>
  <c r="Q236" i="1" s="1"/>
  <c r="R236" i="1" s="1"/>
  <c r="S236" i="1" s="1"/>
  <c r="T236" i="1" s="1"/>
  <c r="U236" i="1" s="1"/>
  <c r="V236" i="1" s="1"/>
  <c r="W236" i="1" s="1"/>
  <c r="X236" i="1" s="1"/>
  <c r="Y236" i="1" s="1"/>
  <c r="Z236" i="1" s="1"/>
  <c r="J234" i="1"/>
  <c r="K234" i="1" s="1"/>
  <c r="L234" i="1" s="1"/>
  <c r="M234" i="1" s="1"/>
  <c r="N234" i="1" s="1"/>
  <c r="O234" i="1" s="1"/>
  <c r="P234" i="1" s="1"/>
  <c r="Q234" i="1" s="1"/>
  <c r="R234" i="1" s="1"/>
  <c r="S234" i="1" s="1"/>
  <c r="T234" i="1" s="1"/>
  <c r="U234" i="1" s="1"/>
  <c r="V234" i="1" s="1"/>
  <c r="W234" i="1" s="1"/>
  <c r="X234" i="1" s="1"/>
  <c r="Y234" i="1" s="1"/>
  <c r="Z234" i="1" s="1"/>
  <c r="J232" i="1"/>
  <c r="K232" i="1" s="1"/>
  <c r="J230" i="1"/>
  <c r="K230" i="1" s="1"/>
  <c r="L230" i="1" s="1"/>
  <c r="M230" i="1" s="1"/>
  <c r="N230" i="1" s="1"/>
  <c r="O230" i="1" s="1"/>
  <c r="P230" i="1" s="1"/>
  <c r="Q230" i="1" s="1"/>
  <c r="R230" i="1" s="1"/>
  <c r="S230" i="1" s="1"/>
  <c r="T230" i="1" s="1"/>
  <c r="U230" i="1" s="1"/>
  <c r="V230" i="1" s="1"/>
  <c r="W230" i="1" s="1"/>
  <c r="X230" i="1" s="1"/>
  <c r="Y230" i="1" s="1"/>
  <c r="Z230" i="1" s="1"/>
  <c r="J228" i="1"/>
  <c r="K228" i="1"/>
  <c r="L228" i="1" s="1"/>
  <c r="M228" i="1" s="1"/>
  <c r="N228" i="1" s="1"/>
  <c r="O228" i="1" s="1"/>
  <c r="P228" i="1" s="1"/>
  <c r="Q228" i="1" s="1"/>
  <c r="R228" i="1" s="1"/>
  <c r="S228" i="1" s="1"/>
  <c r="T228" i="1" s="1"/>
  <c r="U228" i="1" s="1"/>
  <c r="V228" i="1" s="1"/>
  <c r="W228" i="1" s="1"/>
  <c r="X228" i="1" s="1"/>
  <c r="Y228" i="1" s="1"/>
  <c r="Z228" i="1" s="1"/>
  <c r="J226" i="1"/>
  <c r="K226" i="1" s="1"/>
  <c r="L226" i="1"/>
  <c r="M226" i="1" s="1"/>
  <c r="N226" i="1" s="1"/>
  <c r="O226" i="1" s="1"/>
  <c r="P226" i="1" s="1"/>
  <c r="Q226" i="1" s="1"/>
  <c r="R226" i="1" s="1"/>
  <c r="S226" i="1" s="1"/>
  <c r="T226" i="1" s="1"/>
  <c r="U226" i="1" s="1"/>
  <c r="V226" i="1" s="1"/>
  <c r="W226" i="1" s="1"/>
  <c r="X226" i="1" s="1"/>
  <c r="Y226" i="1" s="1"/>
  <c r="Z226" i="1" s="1"/>
  <c r="J224" i="1"/>
  <c r="K224" i="1" s="1"/>
  <c r="L224" i="1" s="1"/>
  <c r="M224" i="1" s="1"/>
  <c r="N224" i="1" s="1"/>
  <c r="O224" i="1" s="1"/>
  <c r="P224" i="1" s="1"/>
  <c r="Q224" i="1" s="1"/>
  <c r="R224" i="1" s="1"/>
  <c r="S224" i="1" s="1"/>
  <c r="T224" i="1" s="1"/>
  <c r="U224" i="1" s="1"/>
  <c r="V224" i="1" s="1"/>
  <c r="W224" i="1" s="1"/>
  <c r="X224" i="1" s="1"/>
  <c r="Y224" i="1" s="1"/>
  <c r="Z224" i="1" s="1"/>
  <c r="J222" i="1"/>
  <c r="J220" i="1"/>
  <c r="L220" i="1"/>
  <c r="M220" i="1"/>
  <c r="N220" i="1" s="1"/>
  <c r="O220" i="1" s="1"/>
  <c r="P220" i="1" s="1"/>
  <c r="Q220" i="1" s="1"/>
  <c r="R220" i="1" s="1"/>
  <c r="S220" i="1" s="1"/>
  <c r="T220" i="1" s="1"/>
  <c r="U220" i="1" s="1"/>
  <c r="V220" i="1" s="1"/>
  <c r="W220" i="1" s="1"/>
  <c r="X220" i="1" s="1"/>
  <c r="J218" i="1"/>
  <c r="L218" i="1"/>
  <c r="M218" i="1"/>
  <c r="N218" i="1" s="1"/>
  <c r="J216" i="1"/>
  <c r="J204" i="1"/>
  <c r="K204" i="1" s="1"/>
  <c r="L204" i="1" s="1"/>
  <c r="M204" i="1" s="1"/>
  <c r="N204" i="1" s="1"/>
  <c r="O204" i="1" s="1"/>
  <c r="P204" i="1" s="1"/>
  <c r="Q204" i="1" s="1"/>
  <c r="R204" i="1" s="1"/>
  <c r="S204" i="1" s="1"/>
  <c r="T204" i="1" s="1"/>
  <c r="U204" i="1" s="1"/>
  <c r="V204" i="1" s="1"/>
  <c r="W204" i="1" s="1"/>
  <c r="X204" i="1" s="1"/>
  <c r="Y204" i="1" s="1"/>
  <c r="Z204" i="1" s="1"/>
  <c r="J200" i="1"/>
  <c r="K200" i="1" s="1"/>
  <c r="M200" i="1" s="1"/>
  <c r="N200" i="1" s="1"/>
  <c r="O200" i="1" s="1"/>
  <c r="P200" i="1" s="1"/>
  <c r="Q200" i="1" s="1"/>
  <c r="R200" i="1" s="1"/>
  <c r="S200" i="1" s="1"/>
  <c r="T200" i="1" s="1"/>
  <c r="U200" i="1" s="1"/>
  <c r="V200" i="1" s="1"/>
  <c r="W200" i="1" s="1"/>
  <c r="X200" i="1" s="1"/>
  <c r="Y200" i="1" s="1"/>
  <c r="Z200" i="1" s="1"/>
  <c r="J198" i="1"/>
  <c r="K198" i="1" s="1"/>
  <c r="J196" i="1"/>
  <c r="K196" i="1" s="1"/>
  <c r="L196" i="1" s="1"/>
  <c r="M196" i="1" s="1"/>
  <c r="N196" i="1" s="1"/>
  <c r="J194" i="1"/>
  <c r="K194" i="1" s="1"/>
  <c r="L194" i="1" s="1"/>
  <c r="J192" i="1"/>
  <c r="K192" i="1" s="1"/>
  <c r="L192" i="1" s="1"/>
  <c r="M192" i="1" s="1"/>
  <c r="J190" i="1"/>
  <c r="K190" i="1" s="1"/>
  <c r="M190" i="1" s="1"/>
  <c r="N190" i="1" s="1"/>
  <c r="O190" i="1" s="1"/>
  <c r="P190" i="1" s="1"/>
  <c r="Q190" i="1" s="1"/>
  <c r="R190" i="1" s="1"/>
  <c r="S190" i="1" s="1"/>
  <c r="T190" i="1" s="1"/>
  <c r="U190" i="1" s="1"/>
  <c r="V190" i="1" s="1"/>
  <c r="W190" i="1" s="1"/>
  <c r="X190" i="1" s="1"/>
  <c r="Y190" i="1" s="1"/>
  <c r="Z190" i="1" s="1"/>
  <c r="J188" i="1"/>
  <c r="K188" i="1"/>
  <c r="L188" i="1" s="1"/>
  <c r="J186" i="1"/>
  <c r="K186" i="1" s="1"/>
  <c r="L184" i="1"/>
  <c r="M184" i="1" s="1"/>
  <c r="J182" i="1"/>
  <c r="K182" i="1" s="1"/>
  <c r="L182" i="1"/>
  <c r="J180" i="1"/>
  <c r="J172" i="1"/>
  <c r="K172" i="1" s="1"/>
  <c r="L172" i="1" s="1"/>
  <c r="M172" i="1" s="1"/>
  <c r="N172" i="1" s="1"/>
  <c r="O172" i="1" s="1"/>
  <c r="P172" i="1" s="1"/>
  <c r="Q172" i="1" s="1"/>
  <c r="R172" i="1" s="1"/>
  <c r="S172" i="1" s="1"/>
  <c r="T172" i="1" s="1"/>
  <c r="U172" i="1" s="1"/>
  <c r="V172" i="1" s="1"/>
  <c r="W172" i="1" s="1"/>
  <c r="X172" i="1" s="1"/>
  <c r="Y172" i="1" s="1"/>
  <c r="Z172" i="1" s="1"/>
  <c r="J168" i="1"/>
  <c r="K168" i="1" s="1"/>
  <c r="L168" i="1" s="1"/>
  <c r="M168" i="1" s="1"/>
  <c r="N168" i="1" s="1"/>
  <c r="O168" i="1" s="1"/>
  <c r="P168" i="1" s="1"/>
  <c r="Q168" i="1" s="1"/>
  <c r="R168" i="1" s="1"/>
  <c r="S168" i="1" s="1"/>
  <c r="T168" i="1" s="1"/>
  <c r="U168" i="1" s="1"/>
  <c r="V168" i="1" s="1"/>
  <c r="W168" i="1" s="1"/>
  <c r="X168" i="1" s="1"/>
  <c r="Y168" i="1" s="1"/>
  <c r="Z168" i="1" s="1"/>
  <c r="J166" i="1"/>
  <c r="K166" i="1" s="1"/>
  <c r="L166" i="1" s="1"/>
  <c r="M166" i="1" s="1"/>
  <c r="N166" i="1" s="1"/>
  <c r="O166" i="1" s="1"/>
  <c r="P166" i="1" s="1"/>
  <c r="Q166" i="1" s="1"/>
  <c r="R166" i="1" s="1"/>
  <c r="S166" i="1" s="1"/>
  <c r="T166" i="1" s="1"/>
  <c r="U166" i="1" s="1"/>
  <c r="V166" i="1" s="1"/>
  <c r="W166" i="1" s="1"/>
  <c r="X166" i="1" s="1"/>
  <c r="Y166" i="1" s="1"/>
  <c r="Z166" i="1" s="1"/>
  <c r="J164" i="1"/>
  <c r="K164" i="1" s="1"/>
  <c r="J162" i="1"/>
  <c r="K162" i="1" s="1"/>
  <c r="L162" i="1" s="1"/>
  <c r="M162" i="1" s="1"/>
  <c r="N162" i="1" s="1"/>
  <c r="O162" i="1" s="1"/>
  <c r="P162" i="1" s="1"/>
  <c r="Q162" i="1" s="1"/>
  <c r="R162" i="1" s="1"/>
  <c r="S162" i="1" s="1"/>
  <c r="T162" i="1" s="1"/>
  <c r="U162" i="1" s="1"/>
  <c r="V162" i="1" s="1"/>
  <c r="W162" i="1" s="1"/>
  <c r="X162" i="1" s="1"/>
  <c r="Y162" i="1" s="1"/>
  <c r="Z162" i="1" s="1"/>
  <c r="L160" i="1"/>
  <c r="M160" i="1"/>
  <c r="N160" i="1" s="1"/>
  <c r="J158" i="1"/>
  <c r="L158" i="1"/>
  <c r="M158" i="1" s="1"/>
  <c r="N158" i="1" s="1"/>
  <c r="O158" i="1" s="1"/>
  <c r="P158" i="1" s="1"/>
  <c r="Q158" i="1" s="1"/>
  <c r="R158" i="1" s="1"/>
  <c r="S158" i="1" s="1"/>
  <c r="J156" i="1"/>
  <c r="L154" i="1"/>
  <c r="M154" i="1" s="1"/>
  <c r="N154" i="1" s="1"/>
  <c r="J152" i="1"/>
  <c r="L150" i="1"/>
  <c r="M150" i="1" s="1"/>
  <c r="N150" i="1" s="1"/>
  <c r="J148" i="1"/>
  <c r="L148" i="1"/>
  <c r="M148" i="1" s="1"/>
  <c r="N148" i="1" s="1"/>
  <c r="J146" i="1"/>
  <c r="J143" i="1" s="1"/>
  <c r="J13" i="1" s="1"/>
  <c r="J136" i="1"/>
  <c r="K136" i="1" s="1"/>
  <c r="L136" i="1" s="1"/>
  <c r="M136" i="1" s="1"/>
  <c r="N136" i="1" s="1"/>
  <c r="O136" i="1" s="1"/>
  <c r="P136" i="1" s="1"/>
  <c r="Q136" i="1" s="1"/>
  <c r="R136" i="1" s="1"/>
  <c r="S136" i="1" s="1"/>
  <c r="T136" i="1" s="1"/>
  <c r="U136" i="1" s="1"/>
  <c r="V136" i="1" s="1"/>
  <c r="W136" i="1" s="1"/>
  <c r="X136" i="1" s="1"/>
  <c r="Y136" i="1" s="1"/>
  <c r="Z136" i="1" s="1"/>
  <c r="J132" i="1"/>
  <c r="K132" i="1" s="1"/>
  <c r="L132" i="1" s="1"/>
  <c r="M132" i="1" s="1"/>
  <c r="N132" i="1" s="1"/>
  <c r="O132" i="1" s="1"/>
  <c r="P132" i="1" s="1"/>
  <c r="Q132" i="1" s="1"/>
  <c r="R132" i="1" s="1"/>
  <c r="S132" i="1" s="1"/>
  <c r="T132" i="1" s="1"/>
  <c r="U132" i="1" s="1"/>
  <c r="V132" i="1" s="1"/>
  <c r="W132" i="1" s="1"/>
  <c r="X132" i="1" s="1"/>
  <c r="Y132" i="1" s="1"/>
  <c r="Z132" i="1" s="1"/>
  <c r="J130" i="1"/>
  <c r="K130" i="1" s="1"/>
  <c r="L130" i="1" s="1"/>
  <c r="M130" i="1" s="1"/>
  <c r="J128" i="1"/>
  <c r="J126" i="1"/>
  <c r="P126" i="1"/>
  <c r="Q126" i="1" s="1"/>
  <c r="R126" i="1" s="1"/>
  <c r="S126" i="1" s="1"/>
  <c r="T126" i="1" s="1"/>
  <c r="U126" i="1" s="1"/>
  <c r="V126" i="1" s="1"/>
  <c r="W126" i="1" s="1"/>
  <c r="X126" i="1" s="1"/>
  <c r="Y126" i="1" s="1"/>
  <c r="Z126" i="1" s="1"/>
  <c r="L124" i="1"/>
  <c r="M124" i="1" s="1"/>
  <c r="K122" i="1"/>
  <c r="L122" i="1" s="1"/>
  <c r="J120" i="1"/>
  <c r="P120" i="1"/>
  <c r="Q120" i="1" s="1"/>
  <c r="R120" i="1" s="1"/>
  <c r="S120" i="1" s="1"/>
  <c r="T120" i="1" s="1"/>
  <c r="U120" i="1" s="1"/>
  <c r="V120" i="1" s="1"/>
  <c r="W120" i="1" s="1"/>
  <c r="X120" i="1" s="1"/>
  <c r="Y120" i="1" s="1"/>
  <c r="Z120" i="1" s="1"/>
  <c r="K118" i="1"/>
  <c r="J116" i="1"/>
  <c r="L116" i="1"/>
  <c r="M116" i="1"/>
  <c r="N116" i="1" s="1"/>
  <c r="O116" i="1" s="1"/>
  <c r="P116" i="1" s="1"/>
  <c r="Q116" i="1" s="1"/>
  <c r="R116" i="1" s="1"/>
  <c r="S116" i="1" s="1"/>
  <c r="T116" i="1" s="1"/>
  <c r="U116" i="1" s="1"/>
  <c r="V116" i="1" s="1"/>
  <c r="W116" i="1" s="1"/>
  <c r="X116" i="1" s="1"/>
  <c r="Y116" i="1" s="1"/>
  <c r="Z116" i="1" s="1"/>
  <c r="L114" i="1"/>
  <c r="M114" i="1" s="1"/>
  <c r="J112" i="1"/>
  <c r="L112" i="1"/>
  <c r="M112" i="1"/>
  <c r="J110" i="1"/>
  <c r="K110" i="1"/>
  <c r="J96" i="1"/>
  <c r="K96" i="1" s="1"/>
  <c r="L96" i="1" s="1"/>
  <c r="M96" i="1" s="1"/>
  <c r="N96" i="1" s="1"/>
  <c r="O96" i="1" s="1"/>
  <c r="P96" i="1" s="1"/>
  <c r="Q96" i="1"/>
  <c r="R96" i="1" s="1"/>
  <c r="S96" i="1" s="1"/>
  <c r="T96" i="1" s="1"/>
  <c r="U96" i="1" s="1"/>
  <c r="V96" i="1" s="1"/>
  <c r="W96" i="1" s="1"/>
  <c r="X96" i="1" s="1"/>
  <c r="Y96" i="1" s="1"/>
  <c r="Z96" i="1" s="1"/>
  <c r="J94" i="1"/>
  <c r="K94" i="1" s="1"/>
  <c r="J92" i="1"/>
  <c r="K92" i="1" s="1"/>
  <c r="L92" i="1" s="1"/>
  <c r="J90" i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U90" i="1" s="1"/>
  <c r="V90" i="1" s="1"/>
  <c r="W90" i="1" s="1"/>
  <c r="X90" i="1" s="1"/>
  <c r="Y90" i="1" s="1"/>
  <c r="Z90" i="1" s="1"/>
  <c r="J88" i="1"/>
  <c r="M88" i="1"/>
  <c r="N88" i="1" s="1"/>
  <c r="O88" i="1" s="1"/>
  <c r="P88" i="1" s="1"/>
  <c r="Q88" i="1" s="1"/>
  <c r="R88" i="1" s="1"/>
  <c r="S88" i="1" s="1"/>
  <c r="T88" i="1" s="1"/>
  <c r="U88" i="1" s="1"/>
  <c r="V88" i="1" s="1"/>
  <c r="W88" i="1" s="1"/>
  <c r="X88" i="1" s="1"/>
  <c r="Y88" i="1" s="1"/>
  <c r="Z88" i="1" s="1"/>
  <c r="J86" i="1"/>
  <c r="K86" i="1" s="1"/>
  <c r="L86" i="1" s="1"/>
  <c r="M86" i="1" s="1"/>
  <c r="N86" i="1" s="1"/>
  <c r="O86" i="1" s="1"/>
  <c r="P86" i="1" s="1"/>
  <c r="Q86" i="1" s="1"/>
  <c r="R86" i="1" s="1"/>
  <c r="S86" i="1" s="1"/>
  <c r="T86" i="1" s="1"/>
  <c r="U86" i="1" s="1"/>
  <c r="V86" i="1" s="1"/>
  <c r="W86" i="1" s="1"/>
  <c r="X86" i="1" s="1"/>
  <c r="Y86" i="1" s="1"/>
  <c r="Z86" i="1" s="1"/>
  <c r="J84" i="1"/>
  <c r="L84" i="1"/>
  <c r="M84" i="1" s="1"/>
  <c r="J82" i="1"/>
  <c r="K82" i="1" s="1"/>
  <c r="L82" i="1" s="1"/>
  <c r="J80" i="1"/>
  <c r="L80" i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L78" i="1"/>
  <c r="L76" i="1"/>
  <c r="M76" i="1" s="1"/>
  <c r="N76" i="1" s="1"/>
  <c r="O76" i="1" s="1"/>
  <c r="P76" i="1" s="1"/>
  <c r="Q76" i="1" s="1"/>
  <c r="R76" i="1" s="1"/>
  <c r="S76" i="1" s="1"/>
  <c r="T76" i="1" s="1"/>
  <c r="U76" i="1" s="1"/>
  <c r="V76" i="1" s="1"/>
  <c r="W76" i="1" s="1"/>
  <c r="X76" i="1" s="1"/>
  <c r="Y76" i="1" s="1"/>
  <c r="Z76" i="1" s="1"/>
  <c r="J74" i="1"/>
  <c r="L74" i="1"/>
  <c r="M74" i="1" s="1"/>
  <c r="N74" i="1" s="1"/>
  <c r="O74" i="1" s="1"/>
  <c r="P74" i="1" s="1"/>
  <c r="Q74" i="1" s="1"/>
  <c r="R74" i="1" s="1"/>
  <c r="S74" i="1" s="1"/>
  <c r="T74" i="1" s="1"/>
  <c r="U74" i="1" s="1"/>
  <c r="V74" i="1" s="1"/>
  <c r="W74" i="1" s="1"/>
  <c r="X74" i="1" s="1"/>
  <c r="Y74" i="1" s="1"/>
  <c r="Z74" i="1" s="1"/>
  <c r="L72" i="1"/>
  <c r="J56" i="1"/>
  <c r="J54" i="1"/>
  <c r="J52" i="1"/>
  <c r="K52" i="1" s="1"/>
  <c r="J50" i="1"/>
  <c r="K50" i="1" s="1"/>
  <c r="J48" i="1"/>
  <c r="K48" i="1" s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W48" i="1" s="1"/>
  <c r="X48" i="1" s="1"/>
  <c r="Y48" i="1" s="1"/>
  <c r="Z48" i="1" s="1"/>
  <c r="J46" i="1"/>
  <c r="K46" i="1" s="1"/>
  <c r="L46" i="1" s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X46" i="1" s="1"/>
  <c r="Y46" i="1" s="1"/>
  <c r="Z46" i="1" s="1"/>
  <c r="J44" i="1"/>
  <c r="L44" i="1"/>
  <c r="J42" i="1"/>
  <c r="K42" i="1" s="1"/>
  <c r="J40" i="1"/>
  <c r="J38" i="1"/>
  <c r="K38" i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J36" i="1"/>
  <c r="J34" i="1"/>
  <c r="K34" i="1" s="1"/>
  <c r="J32" i="1"/>
  <c r="K32" i="1" s="1"/>
  <c r="J28" i="1"/>
  <c r="K28" i="1" s="1"/>
  <c r="L28" i="1" s="1"/>
  <c r="M28" i="1" s="1"/>
  <c r="N28" i="1" s="1"/>
  <c r="O28" i="1" s="1"/>
  <c r="J7" i="1"/>
  <c r="G16" i="1"/>
  <c r="I250" i="1"/>
  <c r="I214" i="1"/>
  <c r="I178" i="1"/>
  <c r="I142" i="1"/>
  <c r="I106" i="1"/>
  <c r="I68" i="1"/>
  <c r="I26" i="1"/>
  <c r="I10" i="1"/>
  <c r="F67" i="1"/>
  <c r="C83" i="2" s="1"/>
  <c r="F105" i="1"/>
  <c r="B111" i="2" s="1"/>
  <c r="F141" i="1"/>
  <c r="D139" i="2" s="1"/>
  <c r="F177" i="1"/>
  <c r="H165" i="2" s="1"/>
  <c r="I14" i="1"/>
  <c r="F213" i="1"/>
  <c r="I15" i="1"/>
  <c r="F249" i="1"/>
  <c r="C229" i="2" s="1"/>
  <c r="I16" i="1"/>
  <c r="K26" i="1"/>
  <c r="K178" i="1"/>
  <c r="K106" i="1"/>
  <c r="K214" i="1"/>
  <c r="K68" i="1"/>
  <c r="K250" i="1"/>
  <c r="K142" i="1"/>
  <c r="I25" i="1"/>
  <c r="I141" i="1" s="1"/>
  <c r="J214" i="1"/>
  <c r="J142" i="1"/>
  <c r="J25" i="1"/>
  <c r="J141" i="1" s="1"/>
  <c r="J106" i="1"/>
  <c r="J26" i="1"/>
  <c r="J250" i="1"/>
  <c r="J178" i="1"/>
  <c r="J68" i="1"/>
  <c r="K216" i="1"/>
  <c r="L216" i="1" s="1"/>
  <c r="M216" i="1" s="1"/>
  <c r="N216" i="1" s="1"/>
  <c r="O216" i="1" s="1"/>
  <c r="L180" i="1"/>
  <c r="M180" i="1" s="1"/>
  <c r="N180" i="1" s="1"/>
  <c r="O180" i="1" s="1"/>
  <c r="P180" i="1" s="1"/>
  <c r="Q180" i="1" s="1"/>
  <c r="R180" i="1" s="1"/>
  <c r="S180" i="1" s="1"/>
  <c r="L144" i="1"/>
  <c r="M144" i="1" s="1"/>
  <c r="N144" i="1" s="1"/>
  <c r="L70" i="1"/>
  <c r="M70" i="1" s="1"/>
  <c r="N70" i="1" s="1"/>
  <c r="O70" i="1" s="1"/>
  <c r="P70" i="1" s="1"/>
  <c r="Q70" i="1" s="1"/>
  <c r="R70" i="1" s="1"/>
  <c r="L108" i="1"/>
  <c r="M108" i="1"/>
  <c r="N108" i="1" s="1"/>
  <c r="O108" i="1" s="1"/>
  <c r="P108" i="1" s="1"/>
  <c r="Q108" i="1" s="1"/>
  <c r="G43" i="6"/>
  <c r="H43" i="6"/>
  <c r="I43" i="6" s="1"/>
  <c r="D165" i="2"/>
  <c r="K56" i="1"/>
  <c r="L56" i="1" s="1"/>
  <c r="E229" i="2"/>
  <c r="H229" i="2"/>
  <c r="D229" i="2"/>
  <c r="K128" i="1"/>
  <c r="L128" i="1" s="1"/>
  <c r="M128" i="1" s="1"/>
  <c r="N128" i="1" s="1"/>
  <c r="O128" i="1" s="1"/>
  <c r="P128" i="1" s="1"/>
  <c r="Q128" i="1" s="1"/>
  <c r="R128" i="1" s="1"/>
  <c r="S128" i="1" s="1"/>
  <c r="T128" i="1" s="1"/>
  <c r="U128" i="1" s="1"/>
  <c r="V128" i="1" s="1"/>
  <c r="W128" i="1" s="1"/>
  <c r="X128" i="1" s="1"/>
  <c r="Y128" i="1" s="1"/>
  <c r="Z128" i="1" s="1"/>
  <c r="B83" i="2"/>
  <c r="G83" i="2"/>
  <c r="H139" i="2"/>
  <c r="K152" i="1"/>
  <c r="K156" i="1"/>
  <c r="L156" i="1" s="1"/>
  <c r="M156" i="1" s="1"/>
  <c r="N156" i="1" s="1"/>
  <c r="O156" i="1" s="1"/>
  <c r="P156" i="1" s="1"/>
  <c r="Q156" i="1" s="1"/>
  <c r="R156" i="1" s="1"/>
  <c r="K222" i="1"/>
  <c r="L222" i="1"/>
  <c r="L181" i="1"/>
  <c r="D196" i="2"/>
  <c r="H196" i="2"/>
  <c r="F196" i="2"/>
  <c r="B196" i="2"/>
  <c r="G196" i="2"/>
  <c r="C196" i="2"/>
  <c r="C111" i="2"/>
  <c r="F111" i="2"/>
  <c r="E196" i="2"/>
  <c r="E29" i="6"/>
  <c r="E32" i="6" s="1"/>
  <c r="F6" i="4"/>
  <c r="D6" i="5" s="1"/>
  <c r="AI11" i="4"/>
  <c r="AG7" i="5"/>
  <c r="AG9" i="5" s="1"/>
  <c r="AE11" i="4"/>
  <c r="AE13" i="4"/>
  <c r="AU13" i="4"/>
  <c r="AS7" i="5"/>
  <c r="AS9" i="5" s="1"/>
  <c r="Y11" i="4"/>
  <c r="Y13" i="4"/>
  <c r="W7" i="5"/>
  <c r="W9" i="5"/>
  <c r="T7" i="5"/>
  <c r="T9" i="5" s="1"/>
  <c r="I17" i="4"/>
  <c r="H42" i="6" s="1"/>
  <c r="AV13" i="4"/>
  <c r="AG13" i="4"/>
  <c r="S13" i="4"/>
  <c r="S11" i="4"/>
  <c r="H44" i="6"/>
  <c r="H35" i="6"/>
  <c r="G35" i="6"/>
  <c r="G44" i="6"/>
  <c r="F29" i="6"/>
  <c r="F32" i="6" s="1"/>
  <c r="G6" i="4"/>
  <c r="M181" i="1"/>
  <c r="N181" i="1" s="1"/>
  <c r="O181" i="1" s="1"/>
  <c r="P181" i="1" s="1"/>
  <c r="Q181" i="1" s="1"/>
  <c r="R181" i="1" s="1"/>
  <c r="S181" i="1" s="1"/>
  <c r="T181" i="1" s="1"/>
  <c r="U181" i="1" s="1"/>
  <c r="V181" i="1" s="1"/>
  <c r="W181" i="1" s="1"/>
  <c r="X181" i="1" s="1"/>
  <c r="Y181" i="1" s="1"/>
  <c r="Z181" i="1" s="1"/>
  <c r="G29" i="6"/>
  <c r="G32" i="6" s="1"/>
  <c r="H6" i="4"/>
  <c r="F6" i="5" s="1"/>
  <c r="H29" i="6"/>
  <c r="H32" i="6" s="1"/>
  <c r="I6" i="4"/>
  <c r="G6" i="5" s="1"/>
  <c r="I29" i="6"/>
  <c r="J6" i="4"/>
  <c r="J29" i="6"/>
  <c r="K6" i="4"/>
  <c r="I6" i="5" s="1"/>
  <c r="K29" i="6"/>
  <c r="L6" i="4"/>
  <c r="J6" i="5" s="1"/>
  <c r="L29" i="6"/>
  <c r="M6" i="4"/>
  <c r="K6" i="5" s="1"/>
  <c r="M29" i="6"/>
  <c r="N6" i="4"/>
  <c r="L6" i="5" s="1"/>
  <c r="N29" i="6"/>
  <c r="O6" i="4"/>
  <c r="M6" i="5" s="1"/>
  <c r="O29" i="6"/>
  <c r="P6" i="4"/>
  <c r="N6" i="5" s="1"/>
  <c r="P29" i="6"/>
  <c r="P32" i="6" s="1"/>
  <c r="Q6" i="4"/>
  <c r="O6" i="5" s="1"/>
  <c r="Q29" i="6"/>
  <c r="Q32" i="6" s="1"/>
  <c r="R6" i="4"/>
  <c r="P6" i="5" s="1"/>
  <c r="R29" i="6"/>
  <c r="R32" i="6" s="1"/>
  <c r="S6" i="4"/>
  <c r="Q6" i="5" s="1"/>
  <c r="S29" i="6"/>
  <c r="S32" i="6" s="1"/>
  <c r="T6" i="4"/>
  <c r="R6" i="5" s="1"/>
  <c r="T29" i="6"/>
  <c r="T32" i="6" s="1"/>
  <c r="U6" i="4"/>
  <c r="S6" i="5" s="1"/>
  <c r="U29" i="6"/>
  <c r="U32" i="6" s="1"/>
  <c r="V6" i="4"/>
  <c r="T6" i="5" s="1"/>
  <c r="V29" i="6"/>
  <c r="V32" i="6" s="1"/>
  <c r="W6" i="4"/>
  <c r="U6" i="5" s="1"/>
  <c r="W29" i="6"/>
  <c r="W32" i="6" s="1"/>
  <c r="X6" i="4"/>
  <c r="V6" i="5" s="1"/>
  <c r="X29" i="6"/>
  <c r="X32" i="6" s="1"/>
  <c r="Y6" i="4"/>
  <c r="W6" i="5" s="1"/>
  <c r="Y29" i="6"/>
  <c r="Y32" i="6" s="1"/>
  <c r="Z6" i="4"/>
  <c r="X6" i="5" s="1"/>
  <c r="Z29" i="6"/>
  <c r="Z32" i="6" s="1"/>
  <c r="AA6" i="4"/>
  <c r="Y6" i="5" s="1"/>
  <c r="AA29" i="6"/>
  <c r="AA32" i="6" s="1"/>
  <c r="AB6" i="4"/>
  <c r="Z6" i="5"/>
  <c r="AB29" i="6"/>
  <c r="AB32" i="6" s="1"/>
  <c r="AC6" i="4"/>
  <c r="AA6" i="5" s="1"/>
  <c r="AC29" i="6"/>
  <c r="AC32" i="6" s="1"/>
  <c r="AD6" i="4"/>
  <c r="AB6" i="5" s="1"/>
  <c r="AD29" i="6"/>
  <c r="AD32" i="6" s="1"/>
  <c r="AE6" i="4"/>
  <c r="AC6" i="5" s="1"/>
  <c r="AE29" i="6"/>
  <c r="AE32" i="6" s="1"/>
  <c r="AF6" i="4"/>
  <c r="AD6" i="5" s="1"/>
  <c r="AF29" i="6"/>
  <c r="AF32" i="6" s="1"/>
  <c r="AG6" i="4"/>
  <c r="AE6" i="5" s="1"/>
  <c r="AG29" i="6"/>
  <c r="AG32" i="6" s="1"/>
  <c r="AH6" i="4"/>
  <c r="AF6" i="5" s="1"/>
  <c r="AH29" i="6"/>
  <c r="AH32" i="6" s="1"/>
  <c r="AI6" i="4"/>
  <c r="AG6" i="5" s="1"/>
  <c r="AI29" i="6"/>
  <c r="AI32" i="6" s="1"/>
  <c r="AJ6" i="4"/>
  <c r="AH6" i="5" s="1"/>
  <c r="AJ29" i="6"/>
  <c r="AJ32" i="6" s="1"/>
  <c r="AK6" i="4"/>
  <c r="AI6" i="5" s="1"/>
  <c r="AK29" i="6"/>
  <c r="AK32" i="6" s="1"/>
  <c r="AL6" i="4"/>
  <c r="AJ6" i="5" s="1"/>
  <c r="AL29" i="6"/>
  <c r="AL32" i="6" s="1"/>
  <c r="AM6" i="4"/>
  <c r="AK6" i="5" s="1"/>
  <c r="AM29" i="6"/>
  <c r="AM32" i="6" s="1"/>
  <c r="AN6" i="4"/>
  <c r="AL6" i="5" s="1"/>
  <c r="AN29" i="6"/>
  <c r="AN32" i="6" s="1"/>
  <c r="AO6" i="4"/>
  <c r="AM6" i="5" s="1"/>
  <c r="AO29" i="6"/>
  <c r="AO32" i="6" s="1"/>
  <c r="AP6" i="4"/>
  <c r="AN6" i="5" s="1"/>
  <c r="AP29" i="6"/>
  <c r="AP32" i="6" s="1"/>
  <c r="AQ6" i="4"/>
  <c r="AO6" i="5" s="1"/>
  <c r="AQ29" i="6"/>
  <c r="AQ32" i="6" s="1"/>
  <c r="AR6" i="4"/>
  <c r="AP6" i="5" s="1"/>
  <c r="AS6" i="4"/>
  <c r="AQ6" i="5"/>
  <c r="I44" i="6" l="1"/>
  <c r="I35" i="6"/>
  <c r="J43" i="6"/>
  <c r="AF7" i="5"/>
  <c r="AF9" i="5" s="1"/>
  <c r="E111" i="2"/>
  <c r="E165" i="2"/>
  <c r="AI7" i="5"/>
  <c r="AI9" i="5" s="1"/>
  <c r="AH7" i="5"/>
  <c r="AH9" i="5" s="1"/>
  <c r="H17" i="4"/>
  <c r="G42" i="6" s="1"/>
  <c r="G46" i="6" s="1"/>
  <c r="G49" i="6" s="1"/>
  <c r="K146" i="1"/>
  <c r="L146" i="1" s="1"/>
  <c r="M146" i="1" s="1"/>
  <c r="AD11" i="4"/>
  <c r="C165" i="2"/>
  <c r="J215" i="1"/>
  <c r="J15" i="1" s="1"/>
  <c r="J251" i="1"/>
  <c r="J16" i="1" s="1"/>
  <c r="AJ11" i="4"/>
  <c r="AP13" i="4"/>
  <c r="D111" i="2"/>
  <c r="G229" i="2"/>
  <c r="G165" i="2"/>
  <c r="AN7" i="5"/>
  <c r="AN9" i="5" s="1"/>
  <c r="AC11" i="4"/>
  <c r="H111" i="2"/>
  <c r="AV11" i="4"/>
  <c r="G111" i="2"/>
  <c r="F229" i="2"/>
  <c r="F165" i="2"/>
  <c r="AB7" i="5"/>
  <c r="AB9" i="5" s="1"/>
  <c r="V13" i="4"/>
  <c r="J249" i="1"/>
  <c r="AA7" i="5"/>
  <c r="AA9" i="5" s="1"/>
  <c r="E17" i="4"/>
  <c r="K251" i="1"/>
  <c r="K16" i="1" s="1"/>
  <c r="L256" i="1"/>
  <c r="L67" i="1"/>
  <c r="L249" i="1"/>
  <c r="Y220" i="1"/>
  <c r="Z220" i="1" s="1"/>
  <c r="H50" i="2"/>
  <c r="D83" i="2"/>
  <c r="L106" i="1"/>
  <c r="M106" i="1" s="1"/>
  <c r="N106" i="1" s="1"/>
  <c r="O106" i="1" s="1"/>
  <c r="P106" i="1" s="1"/>
  <c r="Q106" i="1" s="1"/>
  <c r="R106" i="1" s="1"/>
  <c r="S106" i="1" s="1"/>
  <c r="T106" i="1" s="1"/>
  <c r="U106" i="1" s="1"/>
  <c r="V106" i="1" s="1"/>
  <c r="W106" i="1" s="1"/>
  <c r="X106" i="1" s="1"/>
  <c r="Y106" i="1" s="1"/>
  <c r="Z106" i="1" s="1"/>
  <c r="L178" i="1"/>
  <c r="M178" i="1" s="1"/>
  <c r="N178" i="1" s="1"/>
  <c r="O178" i="1" s="1"/>
  <c r="P178" i="1" s="1"/>
  <c r="Q178" i="1" s="1"/>
  <c r="R178" i="1" s="1"/>
  <c r="S178" i="1" s="1"/>
  <c r="T178" i="1" s="1"/>
  <c r="U178" i="1" s="1"/>
  <c r="V178" i="1" s="1"/>
  <c r="W178" i="1" s="1"/>
  <c r="X178" i="1" s="1"/>
  <c r="Y178" i="1" s="1"/>
  <c r="Z178" i="1" s="1"/>
  <c r="L7" i="1"/>
  <c r="H83" i="2"/>
  <c r="B229" i="2"/>
  <c r="L26" i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I249" i="1"/>
  <c r="K219" i="1"/>
  <c r="L219" i="1" s="1"/>
  <c r="M219" i="1" s="1"/>
  <c r="N219" i="1" s="1"/>
  <c r="O219" i="1" s="1"/>
  <c r="P219" i="1" s="1"/>
  <c r="Q219" i="1" s="1"/>
  <c r="R219" i="1" s="1"/>
  <c r="S219" i="1" s="1"/>
  <c r="T219" i="1" s="1"/>
  <c r="U219" i="1" s="1"/>
  <c r="V219" i="1" s="1"/>
  <c r="W219" i="1" s="1"/>
  <c r="X219" i="1" s="1"/>
  <c r="Y219" i="1" s="1"/>
  <c r="Z219" i="1" s="1"/>
  <c r="M9" i="1"/>
  <c r="F83" i="2"/>
  <c r="L214" i="1"/>
  <c r="M214" i="1" s="1"/>
  <c r="N214" i="1" s="1"/>
  <c r="O214" i="1" s="1"/>
  <c r="P214" i="1" s="1"/>
  <c r="Q214" i="1" s="1"/>
  <c r="R214" i="1" s="1"/>
  <c r="S214" i="1" s="1"/>
  <c r="T214" i="1" s="1"/>
  <c r="U214" i="1" s="1"/>
  <c r="V214" i="1" s="1"/>
  <c r="W214" i="1" s="1"/>
  <c r="X214" i="1" s="1"/>
  <c r="Y214" i="1" s="1"/>
  <c r="Z214" i="1" s="1"/>
  <c r="L250" i="1"/>
  <c r="M250" i="1" s="1"/>
  <c r="N250" i="1" s="1"/>
  <c r="O250" i="1" s="1"/>
  <c r="P250" i="1" s="1"/>
  <c r="Q250" i="1" s="1"/>
  <c r="R250" i="1" s="1"/>
  <c r="S250" i="1" s="1"/>
  <c r="T250" i="1" s="1"/>
  <c r="U250" i="1" s="1"/>
  <c r="V250" i="1" s="1"/>
  <c r="W250" i="1" s="1"/>
  <c r="X250" i="1" s="1"/>
  <c r="Y250" i="1" s="1"/>
  <c r="Z250" i="1" s="1"/>
  <c r="J179" i="1"/>
  <c r="J14" i="1" s="1"/>
  <c r="E83" i="2"/>
  <c r="B165" i="2"/>
  <c r="J105" i="1"/>
  <c r="L68" i="1"/>
  <c r="M68" i="1" s="1"/>
  <c r="N68" i="1" s="1"/>
  <c r="O68" i="1" s="1"/>
  <c r="P68" i="1" s="1"/>
  <c r="Q68" i="1" s="1"/>
  <c r="R68" i="1" s="1"/>
  <c r="S68" i="1" s="1"/>
  <c r="T68" i="1" s="1"/>
  <c r="U68" i="1" s="1"/>
  <c r="V68" i="1" s="1"/>
  <c r="W68" i="1" s="1"/>
  <c r="X68" i="1" s="1"/>
  <c r="Y68" i="1" s="1"/>
  <c r="Z68" i="1" s="1"/>
  <c r="F3" i="5"/>
  <c r="L142" i="1"/>
  <c r="M142" i="1" s="1"/>
  <c r="N142" i="1" s="1"/>
  <c r="O142" i="1" s="1"/>
  <c r="P142" i="1" s="1"/>
  <c r="Q142" i="1" s="1"/>
  <c r="R142" i="1" s="1"/>
  <c r="S142" i="1" s="1"/>
  <c r="T142" i="1" s="1"/>
  <c r="U142" i="1" s="1"/>
  <c r="V142" i="1" s="1"/>
  <c r="W142" i="1" s="1"/>
  <c r="X142" i="1" s="1"/>
  <c r="Y142" i="1" s="1"/>
  <c r="Z142" i="1" s="1"/>
  <c r="I177" i="1"/>
  <c r="D8" i="5"/>
  <c r="M92" i="1"/>
  <c r="N92" i="1" s="1"/>
  <c r="O92" i="1" s="1"/>
  <c r="P92" i="1" s="1"/>
  <c r="Q92" i="1" s="1"/>
  <c r="R92" i="1" s="1"/>
  <c r="S92" i="1" s="1"/>
  <c r="T92" i="1" s="1"/>
  <c r="U92" i="1" s="1"/>
  <c r="V92" i="1" s="1"/>
  <c r="W92" i="1" s="1"/>
  <c r="X92" i="1" s="1"/>
  <c r="Y92" i="1" s="1"/>
  <c r="Z92" i="1" s="1"/>
  <c r="K69" i="1"/>
  <c r="K11" i="1" s="1"/>
  <c r="H46" i="6"/>
  <c r="H49" i="6" s="1"/>
  <c r="H4" i="4"/>
  <c r="J213" i="1"/>
  <c r="J67" i="1"/>
  <c r="I213" i="1"/>
  <c r="K25" i="1"/>
  <c r="L105" i="1"/>
  <c r="L141" i="1"/>
  <c r="H6" i="5"/>
  <c r="P216" i="1"/>
  <c r="R108" i="1"/>
  <c r="S156" i="1"/>
  <c r="T156" i="1" s="1"/>
  <c r="U156" i="1" s="1"/>
  <c r="V156" i="1" s="1"/>
  <c r="W156" i="1" s="1"/>
  <c r="X156" i="1" s="1"/>
  <c r="Y156" i="1" s="1"/>
  <c r="Z156" i="1" s="1"/>
  <c r="T180" i="1"/>
  <c r="U252" i="1"/>
  <c r="L34" i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N130" i="1"/>
  <c r="O130" i="1" s="1"/>
  <c r="P130" i="1" s="1"/>
  <c r="Q130" i="1" s="1"/>
  <c r="R130" i="1" s="1"/>
  <c r="S130" i="1" s="1"/>
  <c r="T130" i="1" s="1"/>
  <c r="U130" i="1" s="1"/>
  <c r="V130" i="1" s="1"/>
  <c r="W130" i="1" s="1"/>
  <c r="X130" i="1" s="1"/>
  <c r="Y130" i="1" s="1"/>
  <c r="Z130" i="1" s="1"/>
  <c r="H128" i="2"/>
  <c r="S70" i="1"/>
  <c r="N146" i="1"/>
  <c r="M44" i="1"/>
  <c r="N44" i="1" s="1"/>
  <c r="O44" i="1" s="1"/>
  <c r="P44" i="1" s="1"/>
  <c r="Q44" i="1" s="1"/>
  <c r="R44" i="1" s="1"/>
  <c r="S44" i="1" s="1"/>
  <c r="T44" i="1" s="1"/>
  <c r="U44" i="1" s="1"/>
  <c r="V44" i="1" s="1"/>
  <c r="W44" i="1" s="1"/>
  <c r="X44" i="1" s="1"/>
  <c r="Y44" i="1" s="1"/>
  <c r="Z44" i="1" s="1"/>
  <c r="J69" i="1"/>
  <c r="J11" i="1" s="1"/>
  <c r="H29" i="2"/>
  <c r="L110" i="1"/>
  <c r="M182" i="1"/>
  <c r="L251" i="1"/>
  <c r="L16" i="1" s="1"/>
  <c r="M256" i="1"/>
  <c r="O144" i="1"/>
  <c r="M82" i="1"/>
  <c r="N82" i="1" s="1"/>
  <c r="O82" i="1" s="1"/>
  <c r="P82" i="1" s="1"/>
  <c r="Q82" i="1" s="1"/>
  <c r="R82" i="1" s="1"/>
  <c r="S82" i="1" s="1"/>
  <c r="T82" i="1" s="1"/>
  <c r="U82" i="1" s="1"/>
  <c r="V82" i="1" s="1"/>
  <c r="W82" i="1" s="1"/>
  <c r="X82" i="1" s="1"/>
  <c r="Y82" i="1" s="1"/>
  <c r="Z82" i="1" s="1"/>
  <c r="N192" i="1"/>
  <c r="O192" i="1" s="1"/>
  <c r="P192" i="1" s="1"/>
  <c r="Q192" i="1" s="1"/>
  <c r="R192" i="1" s="1"/>
  <c r="S192" i="1" s="1"/>
  <c r="T192" i="1" s="1"/>
  <c r="U192" i="1" s="1"/>
  <c r="V192" i="1" s="1"/>
  <c r="W192" i="1" s="1"/>
  <c r="X192" i="1" s="1"/>
  <c r="Y192" i="1" s="1"/>
  <c r="Z192" i="1" s="1"/>
  <c r="O196" i="1"/>
  <c r="P196" i="1" s="1"/>
  <c r="Q196" i="1" s="1"/>
  <c r="R196" i="1" s="1"/>
  <c r="S196" i="1" s="1"/>
  <c r="T196" i="1" s="1"/>
  <c r="U196" i="1" s="1"/>
  <c r="V196" i="1" s="1"/>
  <c r="W196" i="1" s="1"/>
  <c r="X196" i="1" s="1"/>
  <c r="Y196" i="1" s="1"/>
  <c r="Z196" i="1" s="1"/>
  <c r="P28" i="1"/>
  <c r="Q254" i="1"/>
  <c r="L164" i="1"/>
  <c r="M164" i="1" s="1"/>
  <c r="N164" i="1" s="1"/>
  <c r="O164" i="1" s="1"/>
  <c r="P164" i="1" s="1"/>
  <c r="Q164" i="1" s="1"/>
  <c r="R164" i="1" s="1"/>
  <c r="S164" i="1" s="1"/>
  <c r="T164" i="1" s="1"/>
  <c r="U164" i="1" s="1"/>
  <c r="V164" i="1" s="1"/>
  <c r="W164" i="1" s="1"/>
  <c r="X164" i="1" s="1"/>
  <c r="Y164" i="1" s="1"/>
  <c r="Z164" i="1" s="1"/>
  <c r="E6" i="5"/>
  <c r="N114" i="1"/>
  <c r="O114" i="1" s="1"/>
  <c r="P114" i="1" s="1"/>
  <c r="Q114" i="1" s="1"/>
  <c r="R114" i="1" s="1"/>
  <c r="S114" i="1" s="1"/>
  <c r="T114" i="1" s="1"/>
  <c r="U114" i="1" s="1"/>
  <c r="V114" i="1" s="1"/>
  <c r="W114" i="1" s="1"/>
  <c r="X114" i="1" s="1"/>
  <c r="Y114" i="1" s="1"/>
  <c r="Z114" i="1" s="1"/>
  <c r="T158" i="1"/>
  <c r="U158" i="1" s="1"/>
  <c r="V158" i="1" s="1"/>
  <c r="W158" i="1" s="1"/>
  <c r="X158" i="1" s="1"/>
  <c r="Y158" i="1" s="1"/>
  <c r="Z158" i="1" s="1"/>
  <c r="H32" i="2" s="1"/>
  <c r="M56" i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H72" i="2"/>
  <c r="B139" i="2"/>
  <c r="F139" i="2"/>
  <c r="C139" i="2"/>
  <c r="G139" i="2"/>
  <c r="E139" i="2"/>
  <c r="K40" i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N124" i="1"/>
  <c r="O124" i="1" s="1"/>
  <c r="P124" i="1" s="1"/>
  <c r="Q124" i="1" s="1"/>
  <c r="R124" i="1" s="1"/>
  <c r="S124" i="1" s="1"/>
  <c r="T124" i="1" s="1"/>
  <c r="U124" i="1" s="1"/>
  <c r="V124" i="1" s="1"/>
  <c r="W124" i="1" s="1"/>
  <c r="X124" i="1" s="1"/>
  <c r="Y124" i="1" s="1"/>
  <c r="Z124" i="1" s="1"/>
  <c r="O154" i="1"/>
  <c r="P154" i="1" s="1"/>
  <c r="Q154" i="1" s="1"/>
  <c r="R154" i="1" s="1"/>
  <c r="S154" i="1" s="1"/>
  <c r="T154" i="1" s="1"/>
  <c r="U154" i="1" s="1"/>
  <c r="V154" i="1" s="1"/>
  <c r="W154" i="1" s="1"/>
  <c r="X154" i="1" s="1"/>
  <c r="Y154" i="1" s="1"/>
  <c r="Z154" i="1" s="1"/>
  <c r="L186" i="1"/>
  <c r="M186" i="1" s="1"/>
  <c r="N186" i="1" s="1"/>
  <c r="O186" i="1" s="1"/>
  <c r="P186" i="1" s="1"/>
  <c r="Q186" i="1" s="1"/>
  <c r="R186" i="1" s="1"/>
  <c r="S186" i="1" s="1"/>
  <c r="T186" i="1" s="1"/>
  <c r="U186" i="1" s="1"/>
  <c r="V186" i="1" s="1"/>
  <c r="W186" i="1" s="1"/>
  <c r="X186" i="1" s="1"/>
  <c r="Y186" i="1" s="1"/>
  <c r="Z186" i="1" s="1"/>
  <c r="O218" i="1"/>
  <c r="P218" i="1" s="1"/>
  <c r="Q218" i="1" s="1"/>
  <c r="R218" i="1" s="1"/>
  <c r="S218" i="1" s="1"/>
  <c r="T218" i="1" s="1"/>
  <c r="U218" i="1" s="1"/>
  <c r="V218" i="1" s="1"/>
  <c r="W218" i="1" s="1"/>
  <c r="X218" i="1" s="1"/>
  <c r="Y218" i="1" s="1"/>
  <c r="Z218" i="1" s="1"/>
  <c r="H49" i="2"/>
  <c r="J44" i="6"/>
  <c r="H33" i="2"/>
  <c r="L152" i="1"/>
  <c r="M152" i="1" s="1"/>
  <c r="N152" i="1" s="1"/>
  <c r="O152" i="1" s="1"/>
  <c r="P152" i="1" s="1"/>
  <c r="Q152" i="1" s="1"/>
  <c r="R152" i="1" s="1"/>
  <c r="S152" i="1" s="1"/>
  <c r="T152" i="1" s="1"/>
  <c r="U152" i="1" s="1"/>
  <c r="V152" i="1" s="1"/>
  <c r="W152" i="1" s="1"/>
  <c r="X152" i="1" s="1"/>
  <c r="Y152" i="1" s="1"/>
  <c r="Z152" i="1" s="1"/>
  <c r="K143" i="1"/>
  <c r="K13" i="1" s="1"/>
  <c r="H22" i="2"/>
  <c r="P30" i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L52" i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H46" i="2"/>
  <c r="H39" i="2"/>
  <c r="L94" i="1"/>
  <c r="M94" i="1" s="1"/>
  <c r="N94" i="1" s="1"/>
  <c r="O94" i="1" s="1"/>
  <c r="P94" i="1" s="1"/>
  <c r="Q94" i="1" s="1"/>
  <c r="R94" i="1" s="1"/>
  <c r="S94" i="1" s="1"/>
  <c r="T94" i="1" s="1"/>
  <c r="U94" i="1" s="1"/>
  <c r="V94" i="1" s="1"/>
  <c r="W94" i="1" s="1"/>
  <c r="X94" i="1" s="1"/>
  <c r="Y94" i="1" s="1"/>
  <c r="Z94" i="1" s="1"/>
  <c r="K179" i="1"/>
  <c r="K14" i="1" s="1"/>
  <c r="I17" i="1"/>
  <c r="H47" i="2"/>
  <c r="O150" i="1"/>
  <c r="P150" i="1" s="1"/>
  <c r="Q150" i="1" s="1"/>
  <c r="R150" i="1" s="1"/>
  <c r="S150" i="1" s="1"/>
  <c r="T150" i="1" s="1"/>
  <c r="U150" i="1" s="1"/>
  <c r="V150" i="1" s="1"/>
  <c r="W150" i="1" s="1"/>
  <c r="X150" i="1" s="1"/>
  <c r="Y150" i="1" s="1"/>
  <c r="Z150" i="1" s="1"/>
  <c r="M188" i="1"/>
  <c r="N188" i="1" s="1"/>
  <c r="O188" i="1" s="1"/>
  <c r="P188" i="1" s="1"/>
  <c r="Q188" i="1" s="1"/>
  <c r="R188" i="1" s="1"/>
  <c r="S188" i="1" s="1"/>
  <c r="T188" i="1" s="1"/>
  <c r="U188" i="1" s="1"/>
  <c r="V188" i="1" s="1"/>
  <c r="W188" i="1" s="1"/>
  <c r="X188" i="1" s="1"/>
  <c r="Y188" i="1" s="1"/>
  <c r="Z188" i="1" s="1"/>
  <c r="L232" i="1"/>
  <c r="M232" i="1" s="1"/>
  <c r="N232" i="1" s="1"/>
  <c r="O232" i="1" s="1"/>
  <c r="P232" i="1" s="1"/>
  <c r="Q232" i="1" s="1"/>
  <c r="R232" i="1" s="1"/>
  <c r="S232" i="1" s="1"/>
  <c r="T232" i="1" s="1"/>
  <c r="U232" i="1" s="1"/>
  <c r="V232" i="1" s="1"/>
  <c r="W232" i="1" s="1"/>
  <c r="X232" i="1" s="1"/>
  <c r="Y232" i="1" s="1"/>
  <c r="Z232" i="1" s="1"/>
  <c r="H64" i="2"/>
  <c r="L32" i="1"/>
  <c r="M32" i="1" s="1"/>
  <c r="L42" i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M72" i="1"/>
  <c r="N72" i="1" s="1"/>
  <c r="O72" i="1" s="1"/>
  <c r="P72" i="1" s="1"/>
  <c r="Q72" i="1" s="1"/>
  <c r="R72" i="1" s="1"/>
  <c r="S72" i="1" s="1"/>
  <c r="T72" i="1" s="1"/>
  <c r="U72" i="1" s="1"/>
  <c r="V72" i="1" s="1"/>
  <c r="W72" i="1" s="1"/>
  <c r="X72" i="1" s="1"/>
  <c r="Y72" i="1" s="1"/>
  <c r="Z72" i="1" s="1"/>
  <c r="O160" i="1"/>
  <c r="P160" i="1" s="1"/>
  <c r="Q160" i="1" s="1"/>
  <c r="R160" i="1" s="1"/>
  <c r="S160" i="1" s="1"/>
  <c r="T160" i="1" s="1"/>
  <c r="U160" i="1" s="1"/>
  <c r="V160" i="1" s="1"/>
  <c r="W160" i="1" s="1"/>
  <c r="X160" i="1" s="1"/>
  <c r="Y160" i="1" s="1"/>
  <c r="Z160" i="1" s="1"/>
  <c r="K115" i="1"/>
  <c r="J107" i="1"/>
  <c r="J12" i="1" s="1"/>
  <c r="N71" i="1"/>
  <c r="H104" i="2"/>
  <c r="L50" i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N112" i="1"/>
  <c r="O112" i="1" s="1"/>
  <c r="P112" i="1" s="1"/>
  <c r="Q112" i="1" s="1"/>
  <c r="R112" i="1" s="1"/>
  <c r="S112" i="1" s="1"/>
  <c r="T112" i="1" s="1"/>
  <c r="U112" i="1" s="1"/>
  <c r="V112" i="1" s="1"/>
  <c r="W112" i="1" s="1"/>
  <c r="X112" i="1" s="1"/>
  <c r="Y112" i="1" s="1"/>
  <c r="Z112" i="1" s="1"/>
  <c r="N184" i="1"/>
  <c r="O184" i="1" s="1"/>
  <c r="P184" i="1" s="1"/>
  <c r="Q184" i="1" s="1"/>
  <c r="R184" i="1" s="1"/>
  <c r="S184" i="1" s="1"/>
  <c r="T184" i="1" s="1"/>
  <c r="U184" i="1" s="1"/>
  <c r="V184" i="1" s="1"/>
  <c r="W184" i="1" s="1"/>
  <c r="X184" i="1" s="1"/>
  <c r="Y184" i="1" s="1"/>
  <c r="Z184" i="1" s="1"/>
  <c r="M222" i="1"/>
  <c r="M122" i="1"/>
  <c r="N122" i="1" s="1"/>
  <c r="O122" i="1" s="1"/>
  <c r="P122" i="1" s="1"/>
  <c r="Q122" i="1" s="1"/>
  <c r="R122" i="1" s="1"/>
  <c r="S122" i="1" s="1"/>
  <c r="T122" i="1" s="1"/>
  <c r="U122" i="1" s="1"/>
  <c r="V122" i="1" s="1"/>
  <c r="W122" i="1" s="1"/>
  <c r="X122" i="1" s="1"/>
  <c r="Y122" i="1" s="1"/>
  <c r="Z122" i="1" s="1"/>
  <c r="H23" i="2"/>
  <c r="K36" i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X36" i="1" s="1"/>
  <c r="Y36" i="1" s="1"/>
  <c r="Z36" i="1" s="1"/>
  <c r="H14" i="2"/>
  <c r="M78" i="1"/>
  <c r="N78" i="1" s="1"/>
  <c r="O78" i="1" s="1"/>
  <c r="P78" i="1" s="1"/>
  <c r="Q78" i="1" s="1"/>
  <c r="R78" i="1" s="1"/>
  <c r="S78" i="1" s="1"/>
  <c r="T78" i="1" s="1"/>
  <c r="U78" i="1" s="1"/>
  <c r="V78" i="1" s="1"/>
  <c r="W78" i="1" s="1"/>
  <c r="X78" i="1" s="1"/>
  <c r="Y78" i="1" s="1"/>
  <c r="Z78" i="1" s="1"/>
  <c r="N84" i="1"/>
  <c r="O84" i="1" s="1"/>
  <c r="P84" i="1" s="1"/>
  <c r="Q84" i="1" s="1"/>
  <c r="R84" i="1" s="1"/>
  <c r="S84" i="1" s="1"/>
  <c r="T84" i="1" s="1"/>
  <c r="U84" i="1" s="1"/>
  <c r="V84" i="1" s="1"/>
  <c r="W84" i="1" s="1"/>
  <c r="X84" i="1" s="1"/>
  <c r="Y84" i="1" s="1"/>
  <c r="Z84" i="1" s="1"/>
  <c r="H126" i="2"/>
  <c r="H177" i="2"/>
  <c r="M194" i="1"/>
  <c r="N194" i="1" s="1"/>
  <c r="O194" i="1" s="1"/>
  <c r="P194" i="1" s="1"/>
  <c r="Q194" i="1" s="1"/>
  <c r="R194" i="1" s="1"/>
  <c r="S194" i="1" s="1"/>
  <c r="T194" i="1" s="1"/>
  <c r="U194" i="1" s="1"/>
  <c r="V194" i="1" s="1"/>
  <c r="W194" i="1" s="1"/>
  <c r="X194" i="1" s="1"/>
  <c r="Y194" i="1" s="1"/>
  <c r="Z194" i="1" s="1"/>
  <c r="H181" i="2"/>
  <c r="L198" i="1"/>
  <c r="M198" i="1" s="1"/>
  <c r="N198" i="1" s="1"/>
  <c r="O198" i="1" s="1"/>
  <c r="P198" i="1" s="1"/>
  <c r="Q198" i="1" s="1"/>
  <c r="R198" i="1" s="1"/>
  <c r="S198" i="1" s="1"/>
  <c r="T198" i="1" s="1"/>
  <c r="U198" i="1" s="1"/>
  <c r="V198" i="1" s="1"/>
  <c r="W198" i="1" s="1"/>
  <c r="X198" i="1" s="1"/>
  <c r="Y198" i="1" s="1"/>
  <c r="Z198" i="1" s="1"/>
  <c r="H98" i="2"/>
  <c r="H45" i="2"/>
  <c r="K54" i="1"/>
  <c r="L54" i="1" s="1"/>
  <c r="M54" i="1" s="1"/>
  <c r="N54" i="1" s="1"/>
  <c r="O54" i="1" s="1"/>
  <c r="P54" i="1" s="1"/>
  <c r="Q54" i="1" s="1"/>
  <c r="R54" i="1" s="1"/>
  <c r="S54" i="1" s="1"/>
  <c r="T54" i="1" s="1"/>
  <c r="U54" i="1" s="1"/>
  <c r="V54" i="1" s="1"/>
  <c r="W54" i="1" s="1"/>
  <c r="X54" i="1" s="1"/>
  <c r="Y54" i="1" s="1"/>
  <c r="Z54" i="1" s="1"/>
  <c r="L118" i="1"/>
  <c r="M118" i="1" s="1"/>
  <c r="N118" i="1" s="1"/>
  <c r="O118" i="1" s="1"/>
  <c r="P118" i="1" s="1"/>
  <c r="Q118" i="1" s="1"/>
  <c r="R118" i="1" s="1"/>
  <c r="S118" i="1" s="1"/>
  <c r="T118" i="1" s="1"/>
  <c r="U118" i="1" s="1"/>
  <c r="V118" i="1" s="1"/>
  <c r="W118" i="1" s="1"/>
  <c r="X118" i="1" s="1"/>
  <c r="Y118" i="1" s="1"/>
  <c r="Z118" i="1" s="1"/>
  <c r="O148" i="1"/>
  <c r="P148" i="1" s="1"/>
  <c r="Q148" i="1" s="1"/>
  <c r="R148" i="1" s="1"/>
  <c r="S148" i="1" s="1"/>
  <c r="T148" i="1" s="1"/>
  <c r="U148" i="1" s="1"/>
  <c r="V148" i="1" s="1"/>
  <c r="W148" i="1" s="1"/>
  <c r="X148" i="1" s="1"/>
  <c r="Y148" i="1" s="1"/>
  <c r="Z148" i="1" s="1"/>
  <c r="L213" i="1"/>
  <c r="J177" i="1"/>
  <c r="L177" i="1"/>
  <c r="I105" i="1"/>
  <c r="I67" i="1"/>
  <c r="J27" i="1"/>
  <c r="J10" i="1" s="1"/>
  <c r="AN13" i="4"/>
  <c r="AL7" i="5"/>
  <c r="AL9" i="5" s="1"/>
  <c r="AN11" i="4"/>
  <c r="G28" i="4"/>
  <c r="H28" i="4" s="1"/>
  <c r="F18" i="4"/>
  <c r="X13" i="4"/>
  <c r="V7" i="5"/>
  <c r="V9" i="5" s="1"/>
  <c r="X11" i="4"/>
  <c r="C8" i="5"/>
  <c r="AB13" i="4"/>
  <c r="AB11" i="4"/>
  <c r="Z7" i="5"/>
  <c r="Z9" i="5" s="1"/>
  <c r="W13" i="4"/>
  <c r="U7" i="5"/>
  <c r="U9" i="5" s="1"/>
  <c r="AQ13" i="4"/>
  <c r="AO7" i="5"/>
  <c r="AO9" i="5" s="1"/>
  <c r="AQ11" i="4"/>
  <c r="K27" i="4"/>
  <c r="J17" i="4"/>
  <c r="AL13" i="4"/>
  <c r="AJ7" i="5"/>
  <c r="AJ9" i="5" s="1"/>
  <c r="AR13" i="4"/>
  <c r="AP7" i="5"/>
  <c r="AP9" i="5" s="1"/>
  <c r="AR29" i="6"/>
  <c r="AR32" i="6" s="1"/>
  <c r="AS3" i="3"/>
  <c r="AC19" i="4"/>
  <c r="AH19" i="4"/>
  <c r="G19" i="4"/>
  <c r="K19" i="4"/>
  <c r="AS11" i="4"/>
  <c r="AS13" i="4"/>
  <c r="AK7" i="5"/>
  <c r="AK9" i="5" s="1"/>
  <c r="AM11" i="4"/>
  <c r="E18" i="4"/>
  <c r="AA13" i="4"/>
  <c r="Y7" i="5"/>
  <c r="Y9" i="5" s="1"/>
  <c r="AK13" i="4"/>
  <c r="D42" i="6" l="1"/>
  <c r="D46" i="6" s="1"/>
  <c r="D49" i="6" s="1"/>
  <c r="A17" i="4"/>
  <c r="H21" i="2"/>
  <c r="J35" i="6"/>
  <c r="K43" i="6"/>
  <c r="H26" i="2"/>
  <c r="H34" i="2"/>
  <c r="N143" i="1"/>
  <c r="N13" i="1" s="1"/>
  <c r="N9" i="1"/>
  <c r="M8" i="1"/>
  <c r="G3" i="5"/>
  <c r="K215" i="1"/>
  <c r="K15" i="1" s="1"/>
  <c r="H24" i="2"/>
  <c r="H25" i="2"/>
  <c r="H40" i="2"/>
  <c r="L215" i="1"/>
  <c r="L15" i="1" s="1"/>
  <c r="H27" i="2"/>
  <c r="H13" i="2"/>
  <c r="H10" i="2"/>
  <c r="J17" i="1"/>
  <c r="H100" i="2"/>
  <c r="H8" i="2"/>
  <c r="H38" i="2"/>
  <c r="H179" i="2"/>
  <c r="H37" i="2"/>
  <c r="K177" i="1"/>
  <c r="K213" i="1"/>
  <c r="K105" i="1"/>
  <c r="K141" i="1"/>
  <c r="K67" i="1"/>
  <c r="K249" i="1"/>
  <c r="L27" i="4"/>
  <c r="K17" i="4"/>
  <c r="E31" i="6"/>
  <c r="E33" i="6" s="1"/>
  <c r="E37" i="6" s="1"/>
  <c r="E39" i="6" s="1"/>
  <c r="E51" i="6" s="1"/>
  <c r="F15" i="4"/>
  <c r="F8" i="4" s="1"/>
  <c r="H70" i="2"/>
  <c r="H66" i="2"/>
  <c r="L143" i="1"/>
  <c r="L13" i="1" s="1"/>
  <c r="C4" i="5"/>
  <c r="F8" i="5" s="1"/>
  <c r="H68" i="2"/>
  <c r="H31" i="2"/>
  <c r="L69" i="1"/>
  <c r="L11" i="1" s="1"/>
  <c r="L179" i="1"/>
  <c r="L14" i="1" s="1"/>
  <c r="M143" i="1"/>
  <c r="M13" i="1" s="1"/>
  <c r="Q216" i="1"/>
  <c r="N182" i="1"/>
  <c r="M179" i="1"/>
  <c r="M14" i="1" s="1"/>
  <c r="H44" i="2"/>
  <c r="H16" i="2"/>
  <c r="V252" i="1"/>
  <c r="O146" i="1"/>
  <c r="P146" i="1" s="1"/>
  <c r="Q146" i="1" s="1"/>
  <c r="R146" i="1" s="1"/>
  <c r="S146" i="1" s="1"/>
  <c r="T146" i="1" s="1"/>
  <c r="U146" i="1" s="1"/>
  <c r="V146" i="1" s="1"/>
  <c r="W146" i="1" s="1"/>
  <c r="X146" i="1" s="1"/>
  <c r="Y146" i="1" s="1"/>
  <c r="Z146" i="1" s="1"/>
  <c r="H20" i="2"/>
  <c r="O71" i="1"/>
  <c r="N69" i="1"/>
  <c r="N11" i="1" s="1"/>
  <c r="H48" i="2"/>
  <c r="H30" i="2"/>
  <c r="H12" i="2"/>
  <c r="L27" i="1"/>
  <c r="L10" i="1" s="1"/>
  <c r="H51" i="2"/>
  <c r="H102" i="2"/>
  <c r="P144" i="1"/>
  <c r="T70" i="1"/>
  <c r="N222" i="1"/>
  <c r="M215" i="1"/>
  <c r="M15" i="1" s="1"/>
  <c r="D31" i="6"/>
  <c r="D33" i="6" s="1"/>
  <c r="D37" i="6" s="1"/>
  <c r="D39" i="6" s="1"/>
  <c r="D51" i="6" s="1"/>
  <c r="A18" i="4"/>
  <c r="A27" i="4" s="1"/>
  <c r="D15" i="1" s="1"/>
  <c r="E15" i="4"/>
  <c r="E8" i="4" s="1"/>
  <c r="G18" i="4"/>
  <c r="D4" i="5"/>
  <c r="H8" i="5" s="1"/>
  <c r="M27" i="1"/>
  <c r="M10" i="1" s="1"/>
  <c r="N32" i="1"/>
  <c r="R254" i="1"/>
  <c r="M251" i="1"/>
  <c r="M16" i="1" s="1"/>
  <c r="N256" i="1"/>
  <c r="M69" i="1"/>
  <c r="M11" i="1" s="1"/>
  <c r="I42" i="6"/>
  <c r="I46" i="6" s="1"/>
  <c r="I49" i="6" s="1"/>
  <c r="H9" i="2"/>
  <c r="L115" i="1"/>
  <c r="M115" i="1" s="1"/>
  <c r="N115" i="1" s="1"/>
  <c r="O115" i="1" s="1"/>
  <c r="P115" i="1" s="1"/>
  <c r="Q115" i="1" s="1"/>
  <c r="R115" i="1" s="1"/>
  <c r="S115" i="1" s="1"/>
  <c r="T115" i="1" s="1"/>
  <c r="U115" i="1" s="1"/>
  <c r="V115" i="1" s="1"/>
  <c r="W115" i="1" s="1"/>
  <c r="X115" i="1" s="1"/>
  <c r="Y115" i="1" s="1"/>
  <c r="Z115" i="1" s="1"/>
  <c r="K107" i="1"/>
  <c r="K12" i="1" s="1"/>
  <c r="H106" i="2"/>
  <c r="H152" i="2"/>
  <c r="Q28" i="1"/>
  <c r="H175" i="2"/>
  <c r="I28" i="4"/>
  <c r="H18" i="4"/>
  <c r="M110" i="1"/>
  <c r="AT3" i="3"/>
  <c r="AS29" i="6"/>
  <c r="AS32" i="6" s="1"/>
  <c r="AT6" i="4"/>
  <c r="AR6" i="5" s="1"/>
  <c r="K27" i="1"/>
  <c r="K10" i="1" s="1"/>
  <c r="K17" i="1" s="1"/>
  <c r="U180" i="1"/>
  <c r="S108" i="1"/>
  <c r="K35" i="6" l="1"/>
  <c r="K44" i="6"/>
  <c r="O143" i="1"/>
  <c r="O13" i="1" s="1"/>
  <c r="M7" i="1"/>
  <c r="M25" i="1"/>
  <c r="N8" i="1"/>
  <c r="O9" i="1"/>
  <c r="H3" i="5"/>
  <c r="L107" i="1"/>
  <c r="L12" i="1" s="1"/>
  <c r="E8" i="5"/>
  <c r="J28" i="4"/>
  <c r="I18" i="4"/>
  <c r="S254" i="1"/>
  <c r="R216" i="1"/>
  <c r="L17" i="1"/>
  <c r="F11" i="4"/>
  <c r="D7" i="5"/>
  <c r="D9" i="5" s="1"/>
  <c r="F13" i="4"/>
  <c r="R28" i="1"/>
  <c r="P71" i="1"/>
  <c r="O69" i="1"/>
  <c r="O11" i="1" s="1"/>
  <c r="O222" i="1"/>
  <c r="N215" i="1"/>
  <c r="N15" i="1" s="1"/>
  <c r="V180" i="1"/>
  <c r="E4" i="5"/>
  <c r="AU3" i="3"/>
  <c r="AT29" i="6"/>
  <c r="AT32" i="6" s="1"/>
  <c r="AU6" i="4"/>
  <c r="AS6" i="5" s="1"/>
  <c r="N251" i="1"/>
  <c r="N16" i="1" s="1"/>
  <c r="O256" i="1"/>
  <c r="F31" i="6"/>
  <c r="F33" i="6" s="1"/>
  <c r="F37" i="6" s="1"/>
  <c r="F39" i="6" s="1"/>
  <c r="F51" i="6" s="1"/>
  <c r="G15" i="4"/>
  <c r="G8" i="4" s="1"/>
  <c r="U70" i="1"/>
  <c r="M27" i="4"/>
  <c r="L17" i="4"/>
  <c r="O32" i="1"/>
  <c r="N27" i="1"/>
  <c r="N10" i="1" s="1"/>
  <c r="G8" i="5"/>
  <c r="I8" i="5"/>
  <c r="K8" i="5"/>
  <c r="J8" i="5"/>
  <c r="W252" i="1"/>
  <c r="O182" i="1"/>
  <c r="N179" i="1"/>
  <c r="N14" i="1" s="1"/>
  <c r="J42" i="6"/>
  <c r="J46" i="6" s="1"/>
  <c r="J49" i="6" s="1"/>
  <c r="N110" i="1"/>
  <c r="M107" i="1"/>
  <c r="M12" i="1" s="1"/>
  <c r="M17" i="1" s="1"/>
  <c r="T108" i="1"/>
  <c r="G31" i="6"/>
  <c r="G33" i="6" s="1"/>
  <c r="G37" i="6" s="1"/>
  <c r="G39" i="6" s="1"/>
  <c r="G51" i="6" s="1"/>
  <c r="H15" i="4"/>
  <c r="H8" i="4" s="1"/>
  <c r="C7" i="5"/>
  <c r="C9" i="5" s="1"/>
  <c r="E7" i="4"/>
  <c r="F7" i="4" s="1"/>
  <c r="G15" i="1"/>
  <c r="Q144" i="1"/>
  <c r="P143" i="1"/>
  <c r="P13" i="1" s="1"/>
  <c r="M43" i="6" l="1"/>
  <c r="L35" i="6"/>
  <c r="L44" i="6"/>
  <c r="P9" i="1"/>
  <c r="O8" i="1"/>
  <c r="I3" i="5"/>
  <c r="N25" i="1"/>
  <c r="N7" i="1"/>
  <c r="M67" i="1"/>
  <c r="M249" i="1"/>
  <c r="M141" i="1"/>
  <c r="M105" i="1"/>
  <c r="M213" i="1"/>
  <c r="M177" i="1"/>
  <c r="G4" i="5"/>
  <c r="M18" i="1"/>
  <c r="R144" i="1"/>
  <c r="Q143" i="1"/>
  <c r="Q13" i="1" s="1"/>
  <c r="T254" i="1"/>
  <c r="F12" i="4"/>
  <c r="F10" i="4"/>
  <c r="G7" i="4"/>
  <c r="U108" i="1"/>
  <c r="V70" i="1"/>
  <c r="P222" i="1"/>
  <c r="O215" i="1"/>
  <c r="O15" i="1" s="1"/>
  <c r="F4" i="5"/>
  <c r="L18" i="1"/>
  <c r="H31" i="6"/>
  <c r="H33" i="6" s="1"/>
  <c r="H37" i="6" s="1"/>
  <c r="H39" i="6" s="1"/>
  <c r="H51" i="6" s="1"/>
  <c r="I15" i="4"/>
  <c r="I8" i="4" s="1"/>
  <c r="P182" i="1"/>
  <c r="O179" i="1"/>
  <c r="O14" i="1" s="1"/>
  <c r="P32" i="1"/>
  <c r="O27" i="1"/>
  <c r="O10" i="1" s="1"/>
  <c r="K28" i="4"/>
  <c r="J18" i="4"/>
  <c r="I18" i="1"/>
  <c r="J18" i="1"/>
  <c r="H11" i="4"/>
  <c r="H13" i="4"/>
  <c r="F7" i="5"/>
  <c r="F9" i="5" s="1"/>
  <c r="K42" i="6"/>
  <c r="K46" i="6" s="1"/>
  <c r="K49" i="6" s="1"/>
  <c r="G13" i="4"/>
  <c r="G11" i="4"/>
  <c r="E7" i="5"/>
  <c r="E9" i="5" s="1"/>
  <c r="AU29" i="6"/>
  <c r="AU32" i="6" s="1"/>
  <c r="AV6" i="4"/>
  <c r="AT6" i="5" s="1"/>
  <c r="Q71" i="1"/>
  <c r="P69" i="1"/>
  <c r="P11" i="1" s="1"/>
  <c r="W180" i="1"/>
  <c r="O110" i="1"/>
  <c r="N107" i="1"/>
  <c r="N12" i="1" s="1"/>
  <c r="N17" i="1" s="1"/>
  <c r="X252" i="1"/>
  <c r="N27" i="4"/>
  <c r="M17" i="4"/>
  <c r="N8" i="5"/>
  <c r="P8" i="5"/>
  <c r="O8" i="5"/>
  <c r="L8" i="5"/>
  <c r="M8" i="5"/>
  <c r="S28" i="1"/>
  <c r="S216" i="1"/>
  <c r="P256" i="1"/>
  <c r="O251" i="1"/>
  <c r="O16" i="1" s="1"/>
  <c r="K18" i="1"/>
  <c r="M35" i="6" l="1"/>
  <c r="N43" i="6"/>
  <c r="M44" i="6"/>
  <c r="O25" i="1"/>
  <c r="O7" i="1"/>
  <c r="J3" i="5"/>
  <c r="P8" i="1"/>
  <c r="Q9" i="1"/>
  <c r="N141" i="1"/>
  <c r="N67" i="1"/>
  <c r="N213" i="1"/>
  <c r="N249" i="1"/>
  <c r="N177" i="1"/>
  <c r="N105" i="1"/>
  <c r="H4" i="5"/>
  <c r="N18" i="1"/>
  <c r="T28" i="1"/>
  <c r="L42" i="6"/>
  <c r="L46" i="6" s="1"/>
  <c r="L49" i="6" s="1"/>
  <c r="X180" i="1"/>
  <c r="Q256" i="1"/>
  <c r="P251" i="1"/>
  <c r="P16" i="1" s="1"/>
  <c r="Y252" i="1"/>
  <c r="R71" i="1"/>
  <c r="Q69" i="1"/>
  <c r="Q11" i="1" s="1"/>
  <c r="Q32" i="1"/>
  <c r="P27" i="1"/>
  <c r="P10" i="1" s="1"/>
  <c r="Q222" i="1"/>
  <c r="P215" i="1"/>
  <c r="P15" i="1" s="1"/>
  <c r="G10" i="4"/>
  <c r="H7" i="4"/>
  <c r="G12" i="4"/>
  <c r="I19" i="1" s="1"/>
  <c r="I20" i="1" s="1"/>
  <c r="I31" i="6"/>
  <c r="I33" i="6" s="1"/>
  <c r="I37" i="6" s="1"/>
  <c r="I39" i="6" s="1"/>
  <c r="I51" i="6" s="1"/>
  <c r="J15" i="4"/>
  <c r="J8" i="4" s="1"/>
  <c r="P110" i="1"/>
  <c r="O107" i="1"/>
  <c r="O12" i="1" s="1"/>
  <c r="O17" i="1" s="1"/>
  <c r="Q182" i="1"/>
  <c r="P179" i="1"/>
  <c r="P14" i="1" s="1"/>
  <c r="S144" i="1"/>
  <c r="R143" i="1"/>
  <c r="R13" i="1" s="1"/>
  <c r="O27" i="4"/>
  <c r="N17" i="4"/>
  <c r="L28" i="4"/>
  <c r="K18" i="4"/>
  <c r="V108" i="1"/>
  <c r="I11" i="4"/>
  <c r="I13" i="4"/>
  <c r="G7" i="5"/>
  <c r="G9" i="5" s="1"/>
  <c r="W70" i="1"/>
  <c r="T216" i="1"/>
  <c r="U254" i="1"/>
  <c r="N35" i="6" l="1"/>
  <c r="N44" i="6"/>
  <c r="O43" i="6"/>
  <c r="O141" i="1"/>
  <c r="O177" i="1"/>
  <c r="O249" i="1"/>
  <c r="O213" i="1"/>
  <c r="O105" i="1"/>
  <c r="O67" i="1"/>
  <c r="P7" i="1"/>
  <c r="P25" i="1"/>
  <c r="R9" i="1"/>
  <c r="K3" i="5"/>
  <c r="Q8" i="1"/>
  <c r="X70" i="1"/>
  <c r="P27" i="4"/>
  <c r="O17" i="4"/>
  <c r="R222" i="1"/>
  <c r="Q215" i="1"/>
  <c r="Q15" i="1" s="1"/>
  <c r="J11" i="4"/>
  <c r="H7" i="5"/>
  <c r="H9" i="5" s="1"/>
  <c r="J13" i="4"/>
  <c r="R256" i="1"/>
  <c r="Q251" i="1"/>
  <c r="Q16" i="1" s="1"/>
  <c r="W108" i="1"/>
  <c r="R182" i="1"/>
  <c r="Q179" i="1"/>
  <c r="Q14" i="1" s="1"/>
  <c r="Y180" i="1"/>
  <c r="R32" i="1"/>
  <c r="Q27" i="1"/>
  <c r="Q10" i="1" s="1"/>
  <c r="I7" i="4"/>
  <c r="H12" i="4"/>
  <c r="H10" i="4"/>
  <c r="O18" i="1"/>
  <c r="I4" i="5"/>
  <c r="J31" i="6"/>
  <c r="J33" i="6" s="1"/>
  <c r="J37" i="6" s="1"/>
  <c r="J39" i="6" s="1"/>
  <c r="J51" i="6" s="1"/>
  <c r="K15" i="4"/>
  <c r="K8" i="4" s="1"/>
  <c r="V254" i="1"/>
  <c r="M28" i="4"/>
  <c r="L18" i="4"/>
  <c r="Z252" i="1"/>
  <c r="S143" i="1"/>
  <c r="S13" i="1" s="1"/>
  <c r="T144" i="1"/>
  <c r="S71" i="1"/>
  <c r="R69" i="1"/>
  <c r="R11" i="1" s="1"/>
  <c r="U216" i="1"/>
  <c r="M42" i="6"/>
  <c r="M46" i="6" s="1"/>
  <c r="M49" i="6" s="1"/>
  <c r="Q110" i="1"/>
  <c r="P107" i="1"/>
  <c r="P12" i="1" s="1"/>
  <c r="P17" i="1" s="1"/>
  <c r="U28" i="1"/>
  <c r="O35" i="6" l="1"/>
  <c r="P43" i="6"/>
  <c r="O44" i="6"/>
  <c r="R8" i="1"/>
  <c r="L3" i="5"/>
  <c r="S9" i="1"/>
  <c r="Q25" i="1"/>
  <c r="Q7" i="1"/>
  <c r="P67" i="1"/>
  <c r="P177" i="1"/>
  <c r="P105" i="1"/>
  <c r="P213" i="1"/>
  <c r="P141" i="1"/>
  <c r="P249" i="1"/>
  <c r="J4" i="5"/>
  <c r="P18" i="1"/>
  <c r="S32" i="1"/>
  <c r="R27" i="1"/>
  <c r="R10" i="1" s="1"/>
  <c r="S222" i="1"/>
  <c r="R215" i="1"/>
  <c r="R15" i="1" s="1"/>
  <c r="V216" i="1"/>
  <c r="H35" i="2"/>
  <c r="U8" i="5"/>
  <c r="T8" i="5"/>
  <c r="Z180" i="1"/>
  <c r="H41" i="2" s="1"/>
  <c r="S256" i="1"/>
  <c r="R251" i="1"/>
  <c r="R16" i="1" s="1"/>
  <c r="N42" i="6"/>
  <c r="N46" i="6" s="1"/>
  <c r="N49" i="6" s="1"/>
  <c r="V28" i="1"/>
  <c r="K31" i="6"/>
  <c r="K33" i="6" s="1"/>
  <c r="K37" i="6" s="1"/>
  <c r="K39" i="6" s="1"/>
  <c r="K51" i="6" s="1"/>
  <c r="L15" i="4"/>
  <c r="L8" i="4" s="1"/>
  <c r="P17" i="4"/>
  <c r="Q27" i="4"/>
  <c r="N28" i="4"/>
  <c r="M18" i="4"/>
  <c r="S182" i="1"/>
  <c r="R179" i="1"/>
  <c r="R14" i="1" s="1"/>
  <c r="T71" i="1"/>
  <c r="S69" i="1"/>
  <c r="S11" i="1" s="1"/>
  <c r="R110" i="1"/>
  <c r="Q107" i="1"/>
  <c r="Q12" i="1" s="1"/>
  <c r="Q17" i="1" s="1"/>
  <c r="J7" i="4"/>
  <c r="I12" i="4"/>
  <c r="J19" i="1" s="1"/>
  <c r="J20" i="1" s="1"/>
  <c r="I10" i="4"/>
  <c r="X108" i="1"/>
  <c r="U144" i="1"/>
  <c r="T143" i="1"/>
  <c r="T13" i="1" s="1"/>
  <c r="W254" i="1"/>
  <c r="Y70" i="1"/>
  <c r="K13" i="4"/>
  <c r="I7" i="5"/>
  <c r="I9" i="5" s="1"/>
  <c r="K11" i="4"/>
  <c r="P44" i="6" l="1"/>
  <c r="Q43" i="6"/>
  <c r="P35" i="6"/>
  <c r="Q213" i="1"/>
  <c r="Q105" i="1"/>
  <c r="Q249" i="1"/>
  <c r="Q177" i="1"/>
  <c r="Q141" i="1"/>
  <c r="Q67" i="1"/>
  <c r="S8" i="1"/>
  <c r="T9" i="1"/>
  <c r="M3" i="5"/>
  <c r="Q8" i="5"/>
  <c r="S8" i="5"/>
  <c r="R8" i="5"/>
  <c r="R25" i="1"/>
  <c r="R7" i="1"/>
  <c r="T256" i="1"/>
  <c r="S251" i="1"/>
  <c r="S16" i="1" s="1"/>
  <c r="X254" i="1"/>
  <c r="U71" i="1"/>
  <c r="T69" i="1"/>
  <c r="T11" i="1" s="1"/>
  <c r="L11" i="4"/>
  <c r="L13" i="4"/>
  <c r="J7" i="5"/>
  <c r="J9" i="5" s="1"/>
  <c r="K7" i="4"/>
  <c r="J10" i="4"/>
  <c r="J12" i="4"/>
  <c r="T182" i="1"/>
  <c r="S179" i="1"/>
  <c r="S14" i="1" s="1"/>
  <c r="Q18" i="1"/>
  <c r="K4" i="5"/>
  <c r="O42" i="6"/>
  <c r="O46" i="6" s="1"/>
  <c r="O49" i="6" s="1"/>
  <c r="L31" i="6"/>
  <c r="L33" i="6" s="1"/>
  <c r="L37" i="6" s="1"/>
  <c r="L39" i="6" s="1"/>
  <c r="L51" i="6" s="1"/>
  <c r="M15" i="4"/>
  <c r="M8" i="4" s="1"/>
  <c r="W28" i="1"/>
  <c r="T32" i="1"/>
  <c r="S27" i="1"/>
  <c r="S10" i="1" s="1"/>
  <c r="W216" i="1"/>
  <c r="Y108" i="1"/>
  <c r="T222" i="1"/>
  <c r="S215" i="1"/>
  <c r="S15" i="1" s="1"/>
  <c r="V144" i="1"/>
  <c r="U143" i="1"/>
  <c r="U13" i="1" s="1"/>
  <c r="S110" i="1"/>
  <c r="R107" i="1"/>
  <c r="R12" i="1" s="1"/>
  <c r="R17" i="1" s="1"/>
  <c r="N18" i="4"/>
  <c r="O28" i="4"/>
  <c r="Z70" i="1"/>
  <c r="R27" i="4"/>
  <c r="Q17" i="4"/>
  <c r="V8" i="5"/>
  <c r="W8" i="5"/>
  <c r="Q44" i="6" l="1"/>
  <c r="Q35" i="6"/>
  <c r="R43" i="6"/>
  <c r="N3" i="5"/>
  <c r="U9" i="1"/>
  <c r="T8" i="1"/>
  <c r="S25" i="1"/>
  <c r="S7" i="1"/>
  <c r="R249" i="1"/>
  <c r="R177" i="1"/>
  <c r="R213" i="1"/>
  <c r="R141" i="1"/>
  <c r="R67" i="1"/>
  <c r="R105" i="1"/>
  <c r="L4" i="5"/>
  <c r="AA8" i="5" s="1"/>
  <c r="R18" i="1"/>
  <c r="X216" i="1"/>
  <c r="R17" i="4"/>
  <c r="S27" i="4"/>
  <c r="T110" i="1"/>
  <c r="S107" i="1"/>
  <c r="S12" i="1" s="1"/>
  <c r="S17" i="1" s="1"/>
  <c r="W144" i="1"/>
  <c r="V143" i="1"/>
  <c r="V13" i="1" s="1"/>
  <c r="U32" i="1"/>
  <c r="T27" i="1"/>
  <c r="T10" i="1" s="1"/>
  <c r="Y254" i="1"/>
  <c r="U182" i="1"/>
  <c r="T179" i="1"/>
  <c r="T14" i="1" s="1"/>
  <c r="O18" i="4"/>
  <c r="P28" i="4"/>
  <c r="U222" i="1"/>
  <c r="T215" i="1"/>
  <c r="T15" i="1" s="1"/>
  <c r="V71" i="1"/>
  <c r="U69" i="1"/>
  <c r="U11" i="1" s="1"/>
  <c r="M31" i="6"/>
  <c r="M33" i="6" s="1"/>
  <c r="M37" i="6" s="1"/>
  <c r="M39" i="6" s="1"/>
  <c r="M51" i="6" s="1"/>
  <c r="N15" i="4"/>
  <c r="N8" i="4" s="1"/>
  <c r="X28" i="1"/>
  <c r="K10" i="4"/>
  <c r="K12" i="4"/>
  <c r="L7" i="4"/>
  <c r="P42" i="6"/>
  <c r="P46" i="6" s="1"/>
  <c r="P49" i="6" s="1"/>
  <c r="H7" i="2"/>
  <c r="Z108" i="1"/>
  <c r="M11" i="4"/>
  <c r="M13" i="4"/>
  <c r="K7" i="5"/>
  <c r="K9" i="5" s="1"/>
  <c r="Y8" i="5"/>
  <c r="X8" i="5"/>
  <c r="U256" i="1"/>
  <c r="T251" i="1"/>
  <c r="T16" i="1" s="1"/>
  <c r="R35" i="6" l="1"/>
  <c r="R44" i="6"/>
  <c r="S43" i="6"/>
  <c r="S67" i="1"/>
  <c r="S249" i="1"/>
  <c r="S177" i="1"/>
  <c r="S141" i="1"/>
  <c r="S105" i="1"/>
  <c r="S213" i="1"/>
  <c r="T7" i="1"/>
  <c r="T25" i="1"/>
  <c r="U8" i="1"/>
  <c r="O3" i="5"/>
  <c r="V9" i="1"/>
  <c r="S18" i="1"/>
  <c r="M4" i="5"/>
  <c r="U110" i="1"/>
  <c r="T107" i="1"/>
  <c r="T12" i="1" s="1"/>
  <c r="T17" i="1" s="1"/>
  <c r="V32" i="1"/>
  <c r="U27" i="1"/>
  <c r="U10" i="1" s="1"/>
  <c r="T27" i="4"/>
  <c r="S17" i="4"/>
  <c r="R42" i="6" s="1"/>
  <c r="R46" i="6" s="1"/>
  <c r="R49" i="6" s="1"/>
  <c r="W71" i="1"/>
  <c r="V69" i="1"/>
  <c r="V11" i="1" s="1"/>
  <c r="V182" i="1"/>
  <c r="U179" i="1"/>
  <c r="U14" i="1" s="1"/>
  <c r="Y216" i="1"/>
  <c r="Q42" i="6"/>
  <c r="Q46" i="6" s="1"/>
  <c r="Q49" i="6" s="1"/>
  <c r="H17" i="2"/>
  <c r="V222" i="1"/>
  <c r="U215" i="1"/>
  <c r="U15" i="1" s="1"/>
  <c r="Z254" i="1"/>
  <c r="Y28" i="1"/>
  <c r="Q28" i="4"/>
  <c r="P18" i="4"/>
  <c r="L12" i="4"/>
  <c r="L10" i="4"/>
  <c r="M7" i="4"/>
  <c r="V256" i="1"/>
  <c r="U251" i="1"/>
  <c r="U16" i="1" s="1"/>
  <c r="L7" i="5"/>
  <c r="L9" i="5" s="1"/>
  <c r="N13" i="4"/>
  <c r="N11" i="4"/>
  <c r="N31" i="6"/>
  <c r="N33" i="6" s="1"/>
  <c r="N37" i="6" s="1"/>
  <c r="N39" i="6" s="1"/>
  <c r="N51" i="6" s="1"/>
  <c r="O15" i="4"/>
  <c r="O8" i="4" s="1"/>
  <c r="X144" i="1"/>
  <c r="W143" i="1"/>
  <c r="W13" i="1" s="1"/>
  <c r="T43" i="6" l="1"/>
  <c r="S35" i="6"/>
  <c r="S44" i="6"/>
  <c r="U25" i="1"/>
  <c r="U7" i="1"/>
  <c r="T249" i="1"/>
  <c r="T67" i="1"/>
  <c r="T105" i="1"/>
  <c r="T213" i="1"/>
  <c r="T141" i="1"/>
  <c r="T177" i="1"/>
  <c r="V8" i="1"/>
  <c r="P3" i="5"/>
  <c r="W9" i="1"/>
  <c r="V110" i="1"/>
  <c r="U107" i="1"/>
  <c r="U12" i="1" s="1"/>
  <c r="U17" i="1" s="1"/>
  <c r="Y144" i="1"/>
  <c r="X143" i="1"/>
  <c r="X13" i="1" s="1"/>
  <c r="W256" i="1"/>
  <c r="V251" i="1"/>
  <c r="V16" i="1" s="1"/>
  <c r="M7" i="5"/>
  <c r="M9" i="5" s="1"/>
  <c r="O13" i="4"/>
  <c r="O11" i="4"/>
  <c r="H42" i="2"/>
  <c r="W182" i="1"/>
  <c r="V179" i="1"/>
  <c r="V14" i="1" s="1"/>
  <c r="O31" i="6"/>
  <c r="O33" i="6" s="1"/>
  <c r="O37" i="6" s="1"/>
  <c r="O39" i="6" s="1"/>
  <c r="O51" i="6" s="1"/>
  <c r="P15" i="4"/>
  <c r="P8" i="4" s="1"/>
  <c r="R28" i="4"/>
  <c r="Q18" i="4"/>
  <c r="Z216" i="1"/>
  <c r="T17" i="4"/>
  <c r="S42" i="6" s="1"/>
  <c r="S46" i="6" s="1"/>
  <c r="S49" i="6" s="1"/>
  <c r="U27" i="4"/>
  <c r="T18" i="1"/>
  <c r="N4" i="5"/>
  <c r="AB8" i="5"/>
  <c r="AC8" i="5"/>
  <c r="Z28" i="1"/>
  <c r="W222" i="1"/>
  <c r="V215" i="1"/>
  <c r="V15" i="1" s="1"/>
  <c r="W32" i="1"/>
  <c r="V27" i="1"/>
  <c r="V10" i="1" s="1"/>
  <c r="M10" i="4"/>
  <c r="M12" i="4"/>
  <c r="N7" i="4"/>
  <c r="X71" i="1"/>
  <c r="W69" i="1"/>
  <c r="W11" i="1" s="1"/>
  <c r="U43" i="6" l="1"/>
  <c r="T44" i="6"/>
  <c r="T35" i="6"/>
  <c r="W8" i="1"/>
  <c r="Q3" i="5"/>
  <c r="X9" i="1"/>
  <c r="V7" i="1"/>
  <c r="V25" i="1"/>
  <c r="U249" i="1"/>
  <c r="U213" i="1"/>
  <c r="U141" i="1"/>
  <c r="U105" i="1"/>
  <c r="U177" i="1"/>
  <c r="U67" i="1"/>
  <c r="U18" i="1"/>
  <c r="O4" i="5"/>
  <c r="S28" i="4"/>
  <c r="R18" i="4"/>
  <c r="Z144" i="1"/>
  <c r="Y143" i="1"/>
  <c r="Y13" i="1" s="1"/>
  <c r="Y71" i="1"/>
  <c r="X69" i="1"/>
  <c r="X11" i="1" s="1"/>
  <c r="X182" i="1"/>
  <c r="W179" i="1"/>
  <c r="W14" i="1" s="1"/>
  <c r="P31" i="6"/>
  <c r="P33" i="6" s="1"/>
  <c r="P37" i="6" s="1"/>
  <c r="P39" i="6" s="1"/>
  <c r="P51" i="6" s="1"/>
  <c r="Q15" i="4"/>
  <c r="Q8" i="4" s="1"/>
  <c r="W110" i="1"/>
  <c r="V107" i="1"/>
  <c r="V12" i="1" s="1"/>
  <c r="V17" i="1" s="1"/>
  <c r="X32" i="1"/>
  <c r="W27" i="1"/>
  <c r="W10" i="1" s="1"/>
  <c r="AD8" i="5"/>
  <c r="AE8" i="5"/>
  <c r="P11" i="4"/>
  <c r="P13" i="4"/>
  <c r="N7" i="5"/>
  <c r="N9" i="5" s="1"/>
  <c r="X222" i="1"/>
  <c r="W215" i="1"/>
  <c r="W15" i="1" s="1"/>
  <c r="U17" i="4"/>
  <c r="T42" i="6" s="1"/>
  <c r="T46" i="6" s="1"/>
  <c r="T49" i="6" s="1"/>
  <c r="V27" i="4"/>
  <c r="X256" i="1"/>
  <c r="W251" i="1"/>
  <c r="W16" i="1" s="1"/>
  <c r="O7" i="4"/>
  <c r="N12" i="4"/>
  <c r="K19" i="1" s="1"/>
  <c r="K20" i="1" s="1"/>
  <c r="N10" i="4"/>
  <c r="H43" i="2"/>
  <c r="H28" i="2"/>
  <c r="U44" i="6" l="1"/>
  <c r="V43" i="6"/>
  <c r="U35" i="6"/>
  <c r="W25" i="1"/>
  <c r="W7" i="1"/>
  <c r="V213" i="1"/>
  <c r="V105" i="1"/>
  <c r="V177" i="1"/>
  <c r="V141" i="1"/>
  <c r="V67" i="1"/>
  <c r="V249" i="1"/>
  <c r="R3" i="5"/>
  <c r="Y9" i="1"/>
  <c r="X8" i="1"/>
  <c r="P4" i="5"/>
  <c r="V18" i="1"/>
  <c r="Y32" i="1"/>
  <c r="X27" i="1"/>
  <c r="X10" i="1" s="1"/>
  <c r="Z71" i="1"/>
  <c r="Z69" i="1" s="1"/>
  <c r="Z11" i="1" s="1"/>
  <c r="Y69" i="1"/>
  <c r="Y11" i="1" s="1"/>
  <c r="X110" i="1"/>
  <c r="W107" i="1"/>
  <c r="W12" i="1" s="1"/>
  <c r="W17" i="1" s="1"/>
  <c r="Z143" i="1"/>
  <c r="Z13" i="1" s="1"/>
  <c r="H19" i="2"/>
  <c r="O12" i="4"/>
  <c r="P7" i="4"/>
  <c r="O10" i="4"/>
  <c r="Y222" i="1"/>
  <c r="X215" i="1"/>
  <c r="X15" i="1" s="1"/>
  <c r="T28" i="4"/>
  <c r="S18" i="4"/>
  <c r="R31" i="6" s="1"/>
  <c r="R33" i="6" s="1"/>
  <c r="R37" i="6" s="1"/>
  <c r="R39" i="6" s="1"/>
  <c r="R51" i="6" s="1"/>
  <c r="Y256" i="1"/>
  <c r="X251" i="1"/>
  <c r="X16" i="1" s="1"/>
  <c r="Q13" i="4"/>
  <c r="Q11" i="4"/>
  <c r="O7" i="5"/>
  <c r="O9" i="5" s="1"/>
  <c r="Q31" i="6"/>
  <c r="Q33" i="6" s="1"/>
  <c r="Q37" i="6" s="1"/>
  <c r="Q39" i="6" s="1"/>
  <c r="Q51" i="6" s="1"/>
  <c r="R15" i="4"/>
  <c r="R8" i="4" s="1"/>
  <c r="W27" i="4"/>
  <c r="V17" i="4"/>
  <c r="U42" i="6" s="1"/>
  <c r="U46" i="6" s="1"/>
  <c r="U49" i="6" s="1"/>
  <c r="Y182" i="1"/>
  <c r="X179" i="1"/>
  <c r="X14" i="1" s="1"/>
  <c r="AG8" i="5"/>
  <c r="AF8" i="5"/>
  <c r="V35" i="6" l="1"/>
  <c r="V44" i="6"/>
  <c r="W43" i="6"/>
  <c r="W141" i="1"/>
  <c r="W249" i="1"/>
  <c r="W213" i="1"/>
  <c r="W67" i="1"/>
  <c r="W105" i="1"/>
  <c r="W177" i="1"/>
  <c r="S3" i="5"/>
  <c r="Z9" i="1"/>
  <c r="Y8" i="1"/>
  <c r="X25" i="1"/>
  <c r="X7" i="1"/>
  <c r="Q4" i="5"/>
  <c r="W18" i="1"/>
  <c r="Z222" i="1"/>
  <c r="Y215" i="1"/>
  <c r="Y15" i="1" s="1"/>
  <c r="Z182" i="1"/>
  <c r="Y179" i="1"/>
  <c r="Y14" i="1" s="1"/>
  <c r="Y110" i="1"/>
  <c r="X107" i="1"/>
  <c r="X12" i="1" s="1"/>
  <c r="X17" i="1" s="1"/>
  <c r="Z256" i="1"/>
  <c r="Y251" i="1"/>
  <c r="Y16" i="1" s="1"/>
  <c r="AH8" i="5"/>
  <c r="AI8" i="5"/>
  <c r="X27" i="4"/>
  <c r="W17" i="4"/>
  <c r="V42" i="6" s="1"/>
  <c r="V46" i="6" s="1"/>
  <c r="V49" i="6" s="1"/>
  <c r="R11" i="4"/>
  <c r="P7" i="5"/>
  <c r="P9" i="5" s="1"/>
  <c r="R13" i="4"/>
  <c r="Q7" i="4"/>
  <c r="P10" i="4"/>
  <c r="P12" i="4"/>
  <c r="L19" i="1" s="1"/>
  <c r="L20" i="1" s="1"/>
  <c r="U28" i="4"/>
  <c r="T18" i="4"/>
  <c r="S31" i="6" s="1"/>
  <c r="S33" i="6" s="1"/>
  <c r="S37" i="6" s="1"/>
  <c r="S39" i="6" s="1"/>
  <c r="S51" i="6" s="1"/>
  <c r="Z32" i="1"/>
  <c r="Y27" i="1"/>
  <c r="Y10" i="1" s="1"/>
  <c r="W44" i="6" l="1"/>
  <c r="W35" i="6"/>
  <c r="X43" i="6"/>
  <c r="T3" i="5"/>
  <c r="Z8" i="1"/>
  <c r="X67" i="1"/>
  <c r="X249" i="1"/>
  <c r="X177" i="1"/>
  <c r="X213" i="1"/>
  <c r="X141" i="1"/>
  <c r="X105" i="1"/>
  <c r="Y7" i="1"/>
  <c r="Y25" i="1"/>
  <c r="X17" i="4"/>
  <c r="W42" i="6" s="1"/>
  <c r="W46" i="6" s="1"/>
  <c r="W49" i="6" s="1"/>
  <c r="Y27" i="4"/>
  <c r="Q10" i="4"/>
  <c r="Q12" i="4"/>
  <c r="R7" i="4"/>
  <c r="Z110" i="1"/>
  <c r="Y107" i="1"/>
  <c r="Y12" i="1" s="1"/>
  <c r="Y17" i="1" s="1"/>
  <c r="U18" i="4"/>
  <c r="T31" i="6" s="1"/>
  <c r="T33" i="6" s="1"/>
  <c r="T37" i="6" s="1"/>
  <c r="T39" i="6" s="1"/>
  <c r="T51" i="6" s="1"/>
  <c r="V28" i="4"/>
  <c r="R4" i="5"/>
  <c r="X18" i="1"/>
  <c r="H11" i="2"/>
  <c r="Z179" i="1"/>
  <c r="Z14" i="1" s="1"/>
  <c r="H36" i="2"/>
  <c r="Z251" i="1"/>
  <c r="Z16" i="1" s="1"/>
  <c r="H6" i="2"/>
  <c r="Z27" i="1"/>
  <c r="Z10" i="1" s="1"/>
  <c r="H202" i="2"/>
  <c r="Z215" i="1"/>
  <c r="Z15" i="1" s="1"/>
  <c r="X44" i="6" l="1"/>
  <c r="X35" i="6"/>
  <c r="Y43" i="6"/>
  <c r="Z25" i="1"/>
  <c r="Z7" i="1"/>
  <c r="Y213" i="1"/>
  <c r="Y249" i="1"/>
  <c r="Y177" i="1"/>
  <c r="Y141" i="1"/>
  <c r="Y105" i="1"/>
  <c r="Y67" i="1"/>
  <c r="R10" i="4"/>
  <c r="S7" i="4"/>
  <c r="R12" i="4"/>
  <c r="M19" i="1" s="1"/>
  <c r="M20" i="1" s="1"/>
  <c r="AL8" i="5"/>
  <c r="AM8" i="5"/>
  <c r="Y18" i="1"/>
  <c r="S4" i="5"/>
  <c r="H18" i="2"/>
  <c r="Z107" i="1"/>
  <c r="Z12" i="1" s="1"/>
  <c r="Z17" i="1" s="1"/>
  <c r="V18" i="4"/>
  <c r="U31" i="6" s="1"/>
  <c r="U33" i="6" s="1"/>
  <c r="U37" i="6" s="1"/>
  <c r="U39" i="6" s="1"/>
  <c r="U51" i="6" s="1"/>
  <c r="W28" i="4"/>
  <c r="Z27" i="4"/>
  <c r="Y17" i="4"/>
  <c r="X42" i="6" s="1"/>
  <c r="X46" i="6" s="1"/>
  <c r="X49" i="6" s="1"/>
  <c r="Y44" i="6" l="1"/>
  <c r="Y35" i="6"/>
  <c r="Z43" i="6"/>
  <c r="Z67" i="1"/>
  <c r="Z249" i="1"/>
  <c r="Z213" i="1"/>
  <c r="Z105" i="1"/>
  <c r="Z141" i="1"/>
  <c r="Z177" i="1"/>
  <c r="Z18" i="1"/>
  <c r="T4" i="5"/>
  <c r="Z17" i="4"/>
  <c r="Y42" i="6" s="1"/>
  <c r="Y46" i="6" s="1"/>
  <c r="Y49" i="6" s="1"/>
  <c r="AA27" i="4"/>
  <c r="W18" i="4"/>
  <c r="V31" i="6" s="1"/>
  <c r="V33" i="6" s="1"/>
  <c r="V37" i="6" s="1"/>
  <c r="V39" i="6" s="1"/>
  <c r="V51" i="6" s="1"/>
  <c r="X28" i="4"/>
  <c r="S12" i="4"/>
  <c r="T7" i="4"/>
  <c r="S10" i="4"/>
  <c r="AA43" i="6" l="1"/>
  <c r="Z35" i="6"/>
  <c r="Z44" i="6"/>
  <c r="X18" i="4"/>
  <c r="W31" i="6" s="1"/>
  <c r="W33" i="6" s="1"/>
  <c r="W37" i="6" s="1"/>
  <c r="W39" i="6" s="1"/>
  <c r="W51" i="6" s="1"/>
  <c r="Y28" i="4"/>
  <c r="AB27" i="4"/>
  <c r="AA17" i="4"/>
  <c r="Z42" i="6" s="1"/>
  <c r="Z46" i="6" s="1"/>
  <c r="Z49" i="6" s="1"/>
  <c r="Z8" i="5"/>
  <c r="AJ8" i="5"/>
  <c r="AK8" i="5"/>
  <c r="AQ8" i="5"/>
  <c r="AR8" i="5"/>
  <c r="AO8" i="5"/>
  <c r="AS8" i="5"/>
  <c r="AP8" i="5"/>
  <c r="AN8" i="5"/>
  <c r="AT8" i="5"/>
  <c r="T12" i="4"/>
  <c r="N19" i="1" s="1"/>
  <c r="N20" i="1" s="1"/>
  <c r="T10" i="4"/>
  <c r="U7" i="4"/>
  <c r="AA44" i="6" l="1"/>
  <c r="AA35" i="6"/>
  <c r="AB43" i="6"/>
  <c r="U10" i="4"/>
  <c r="V7" i="4"/>
  <c r="U12" i="4"/>
  <c r="AC27" i="4"/>
  <c r="AB17" i="4"/>
  <c r="AA42" i="6" s="1"/>
  <c r="AA46" i="6" s="1"/>
  <c r="AA49" i="6" s="1"/>
  <c r="Z28" i="4"/>
  <c r="Y18" i="4"/>
  <c r="X31" i="6" s="1"/>
  <c r="X33" i="6" s="1"/>
  <c r="X37" i="6" s="1"/>
  <c r="X39" i="6" s="1"/>
  <c r="X51" i="6" s="1"/>
  <c r="AB44" i="6" l="1"/>
  <c r="AB35" i="6"/>
  <c r="AC43" i="6"/>
  <c r="AD27" i="4"/>
  <c r="AC17" i="4"/>
  <c r="AB42" i="6" s="1"/>
  <c r="AB46" i="6" s="1"/>
  <c r="AB49" i="6" s="1"/>
  <c r="V10" i="4"/>
  <c r="W7" i="4"/>
  <c r="V12" i="4"/>
  <c r="O19" i="1" s="1"/>
  <c r="O20" i="1" s="1"/>
  <c r="AA28" i="4"/>
  <c r="Z18" i="4"/>
  <c r="Y31" i="6" s="1"/>
  <c r="Y33" i="6" s="1"/>
  <c r="Y37" i="6" s="1"/>
  <c r="Y39" i="6" s="1"/>
  <c r="Y51" i="6" s="1"/>
  <c r="AC44" i="6" l="1"/>
  <c r="AC35" i="6"/>
  <c r="AD43" i="6"/>
  <c r="AD17" i="4"/>
  <c r="AC42" i="6" s="1"/>
  <c r="AC46" i="6" s="1"/>
  <c r="AC49" i="6" s="1"/>
  <c r="AE27" i="4"/>
  <c r="AB28" i="4"/>
  <c r="AA18" i="4"/>
  <c r="Z31" i="6" s="1"/>
  <c r="Z33" i="6" s="1"/>
  <c r="Z37" i="6" s="1"/>
  <c r="Z39" i="6" s="1"/>
  <c r="Z51" i="6" s="1"/>
  <c r="X7" i="4"/>
  <c r="W10" i="4"/>
  <c r="W12" i="4"/>
  <c r="AD44" i="6" l="1"/>
  <c r="AE43" i="6"/>
  <c r="AD35" i="6"/>
  <c r="AF27" i="4"/>
  <c r="AE17" i="4"/>
  <c r="AD42" i="6" s="1"/>
  <c r="AD46" i="6" s="1"/>
  <c r="AD49" i="6" s="1"/>
  <c r="X10" i="4"/>
  <c r="X12" i="4"/>
  <c r="P19" i="1" s="1"/>
  <c r="P20" i="1" s="1"/>
  <c r="Y7" i="4"/>
  <c r="AC28" i="4"/>
  <c r="AB18" i="4"/>
  <c r="AA31" i="6" s="1"/>
  <c r="AA33" i="6" s="1"/>
  <c r="AA37" i="6" s="1"/>
  <c r="AA39" i="6" s="1"/>
  <c r="AA51" i="6" s="1"/>
  <c r="AE35" i="6" l="1"/>
  <c r="AF43" i="6"/>
  <c r="AE44" i="6"/>
  <c r="AG27" i="4"/>
  <c r="AF17" i="4"/>
  <c r="AE42" i="6" s="1"/>
  <c r="AE46" i="6" s="1"/>
  <c r="AE49" i="6" s="1"/>
  <c r="Y12" i="4"/>
  <c r="Y10" i="4"/>
  <c r="Z7" i="4"/>
  <c r="AD28" i="4"/>
  <c r="AC18" i="4"/>
  <c r="AB31" i="6" s="1"/>
  <c r="AB33" i="6" s="1"/>
  <c r="AB37" i="6" s="1"/>
  <c r="AB39" i="6" s="1"/>
  <c r="AB51" i="6" s="1"/>
  <c r="AG43" i="6" l="1"/>
  <c r="AF44" i="6"/>
  <c r="AF35" i="6"/>
  <c r="Z10" i="4"/>
  <c r="AA7" i="4"/>
  <c r="Z12" i="4"/>
  <c r="Q19" i="1" s="1"/>
  <c r="Q20" i="1" s="1"/>
  <c r="AE28" i="4"/>
  <c r="AD18" i="4"/>
  <c r="AC31" i="6" s="1"/>
  <c r="AC33" i="6" s="1"/>
  <c r="AC37" i="6" s="1"/>
  <c r="AC39" i="6" s="1"/>
  <c r="AC51" i="6" s="1"/>
  <c r="AG17" i="4"/>
  <c r="AF42" i="6" s="1"/>
  <c r="AF46" i="6" s="1"/>
  <c r="AF49" i="6" s="1"/>
  <c r="AH27" i="4"/>
  <c r="AH43" i="6" l="1"/>
  <c r="AG44" i="6"/>
  <c r="AG35" i="6"/>
  <c r="AE18" i="4"/>
  <c r="AD31" i="6" s="1"/>
  <c r="AD33" i="6" s="1"/>
  <c r="AD37" i="6" s="1"/>
  <c r="AD39" i="6" s="1"/>
  <c r="AD51" i="6" s="1"/>
  <c r="AF28" i="4"/>
  <c r="AA10" i="4"/>
  <c r="AB7" i="4"/>
  <c r="AA12" i="4"/>
  <c r="AH17" i="4"/>
  <c r="AG42" i="6" s="1"/>
  <c r="AG46" i="6" s="1"/>
  <c r="AG49" i="6" s="1"/>
  <c r="AI27" i="4"/>
  <c r="AI43" i="6" l="1"/>
  <c r="AH35" i="6"/>
  <c r="AH44" i="6"/>
  <c r="AB10" i="4"/>
  <c r="AB12" i="4"/>
  <c r="R19" i="1" s="1"/>
  <c r="R20" i="1" s="1"/>
  <c r="AC7" i="4"/>
  <c r="AI17" i="4"/>
  <c r="AH42" i="6" s="1"/>
  <c r="AH46" i="6" s="1"/>
  <c r="AH49" i="6" s="1"/>
  <c r="AJ27" i="4"/>
  <c r="AG28" i="4"/>
  <c r="AF18" i="4"/>
  <c r="AE31" i="6" s="1"/>
  <c r="AE33" i="6" s="1"/>
  <c r="AE37" i="6" s="1"/>
  <c r="AE39" i="6" s="1"/>
  <c r="AE51" i="6" s="1"/>
  <c r="AI35" i="6" l="1"/>
  <c r="AI44" i="6"/>
  <c r="AJ43" i="6"/>
  <c r="AG18" i="4"/>
  <c r="AF31" i="6" s="1"/>
  <c r="AF33" i="6" s="1"/>
  <c r="AF37" i="6" s="1"/>
  <c r="AF39" i="6" s="1"/>
  <c r="AF51" i="6" s="1"/>
  <c r="AH28" i="4"/>
  <c r="AJ17" i="4"/>
  <c r="AI42" i="6" s="1"/>
  <c r="AI46" i="6" s="1"/>
  <c r="AI49" i="6" s="1"/>
  <c r="AK27" i="4"/>
  <c r="AC12" i="4"/>
  <c r="AD7" i="4"/>
  <c r="AC10" i="4"/>
  <c r="AK43" i="6" l="1"/>
  <c r="AJ35" i="6"/>
  <c r="AJ44" i="6"/>
  <c r="AD12" i="4"/>
  <c r="S19" i="1" s="1"/>
  <c r="S20" i="1" s="1"/>
  <c r="AE7" i="4"/>
  <c r="AD10" i="4"/>
  <c r="AL27" i="4"/>
  <c r="AK17" i="4"/>
  <c r="AJ42" i="6" s="1"/>
  <c r="AJ46" i="6" s="1"/>
  <c r="AJ49" i="6" s="1"/>
  <c r="AH18" i="4"/>
  <c r="AG31" i="6" s="1"/>
  <c r="AG33" i="6" s="1"/>
  <c r="AG37" i="6" s="1"/>
  <c r="AG39" i="6" s="1"/>
  <c r="AG51" i="6" s="1"/>
  <c r="AI28" i="4"/>
  <c r="AL43" i="6" l="1"/>
  <c r="AK44" i="6"/>
  <c r="AK35" i="6"/>
  <c r="AM27" i="4"/>
  <c r="AL17" i="4"/>
  <c r="AK42" i="6" s="1"/>
  <c r="AK46" i="6" s="1"/>
  <c r="AK49" i="6" s="1"/>
  <c r="AJ28" i="4"/>
  <c r="AI18" i="4"/>
  <c r="AH31" i="6" s="1"/>
  <c r="AH33" i="6" s="1"/>
  <c r="AH37" i="6" s="1"/>
  <c r="AH39" i="6" s="1"/>
  <c r="AH51" i="6" s="1"/>
  <c r="AE12" i="4"/>
  <c r="AF7" i="4"/>
  <c r="AE10" i="4"/>
  <c r="AL35" i="6" l="1"/>
  <c r="AM43" i="6"/>
  <c r="AL44" i="6"/>
  <c r="AK28" i="4"/>
  <c r="AJ18" i="4"/>
  <c r="AI31" i="6" s="1"/>
  <c r="AI33" i="6" s="1"/>
  <c r="AI37" i="6" s="1"/>
  <c r="AI39" i="6" s="1"/>
  <c r="AI51" i="6" s="1"/>
  <c r="AF12" i="4"/>
  <c r="T19" i="1" s="1"/>
  <c r="T20" i="1" s="1"/>
  <c r="AF10" i="4"/>
  <c r="AG7" i="4"/>
  <c r="AM17" i="4"/>
  <c r="AL42" i="6" s="1"/>
  <c r="AL46" i="6" s="1"/>
  <c r="AL49" i="6" s="1"/>
  <c r="AN27" i="4"/>
  <c r="AM44" i="6" l="1"/>
  <c r="AM35" i="6"/>
  <c r="AN43" i="6"/>
  <c r="AN17" i="4"/>
  <c r="AM42" i="6" s="1"/>
  <c r="AM46" i="6" s="1"/>
  <c r="AM49" i="6" s="1"/>
  <c r="AO27" i="4"/>
  <c r="AH7" i="4"/>
  <c r="AG12" i="4"/>
  <c r="AG10" i="4"/>
  <c r="AL28" i="4"/>
  <c r="AK18" i="4"/>
  <c r="AJ31" i="6" s="1"/>
  <c r="AJ33" i="6" s="1"/>
  <c r="AJ37" i="6" s="1"/>
  <c r="AJ39" i="6" s="1"/>
  <c r="AJ51" i="6" s="1"/>
  <c r="AO43" i="6" l="1"/>
  <c r="AN35" i="6"/>
  <c r="AN44" i="6"/>
  <c r="AH12" i="4"/>
  <c r="U19" i="1" s="1"/>
  <c r="U20" i="1" s="1"/>
  <c r="AH10" i="4"/>
  <c r="AI7" i="4"/>
  <c r="AO17" i="4"/>
  <c r="AN42" i="6" s="1"/>
  <c r="AN46" i="6" s="1"/>
  <c r="AN49" i="6" s="1"/>
  <c r="AP27" i="4"/>
  <c r="AM28" i="4"/>
  <c r="AL18" i="4"/>
  <c r="AK31" i="6" s="1"/>
  <c r="AK33" i="6" s="1"/>
  <c r="AK37" i="6" s="1"/>
  <c r="AK39" i="6" s="1"/>
  <c r="AK51" i="6" s="1"/>
  <c r="AO44" i="6" l="1"/>
  <c r="AP43" i="6"/>
  <c r="AO35" i="6"/>
  <c r="AQ27" i="4"/>
  <c r="AP17" i="4"/>
  <c r="AO42" i="6" s="1"/>
  <c r="AO46" i="6" s="1"/>
  <c r="AO49" i="6" s="1"/>
  <c r="AI12" i="4"/>
  <c r="AI10" i="4"/>
  <c r="AJ7" i="4"/>
  <c r="AN28" i="4"/>
  <c r="AM18" i="4"/>
  <c r="AL31" i="6" s="1"/>
  <c r="AL33" i="6" s="1"/>
  <c r="AL37" i="6" s="1"/>
  <c r="AL39" i="6" s="1"/>
  <c r="AL51" i="6" s="1"/>
  <c r="AP44" i="6" l="1"/>
  <c r="AQ43" i="6"/>
  <c r="AP35" i="6"/>
  <c r="AJ10" i="4"/>
  <c r="AJ12" i="4"/>
  <c r="V19" i="1" s="1"/>
  <c r="V20" i="1" s="1"/>
  <c r="AK7" i="4"/>
  <c r="AO28" i="4"/>
  <c r="AN18" i="4"/>
  <c r="AM31" i="6" s="1"/>
  <c r="AM33" i="6" s="1"/>
  <c r="AM37" i="6" s="1"/>
  <c r="AM39" i="6" s="1"/>
  <c r="AM51" i="6" s="1"/>
  <c r="AR27" i="4"/>
  <c r="AQ17" i="4"/>
  <c r="AP42" i="6" s="1"/>
  <c r="AP46" i="6" s="1"/>
  <c r="AP49" i="6" s="1"/>
  <c r="AQ44" i="6" l="1"/>
  <c r="AQ35" i="6"/>
  <c r="AR43" i="6"/>
  <c r="AO18" i="4"/>
  <c r="AN31" i="6" s="1"/>
  <c r="AN33" i="6" s="1"/>
  <c r="AN37" i="6" s="1"/>
  <c r="AN39" i="6" s="1"/>
  <c r="AN51" i="6" s="1"/>
  <c r="AP28" i="4"/>
  <c r="AL7" i="4"/>
  <c r="AK10" i="4"/>
  <c r="AK12" i="4"/>
  <c r="AR17" i="4"/>
  <c r="AQ42" i="6" s="1"/>
  <c r="AQ46" i="6" s="1"/>
  <c r="AQ49" i="6" s="1"/>
  <c r="AS27" i="4"/>
  <c r="AR44" i="6" l="1"/>
  <c r="AR35" i="6"/>
  <c r="AS43" i="6"/>
  <c r="AL10" i="4"/>
  <c r="AM7" i="4"/>
  <c r="AL12" i="4"/>
  <c r="W19" i="1" s="1"/>
  <c r="W20" i="1" s="1"/>
  <c r="AP18" i="4"/>
  <c r="AO31" i="6" s="1"/>
  <c r="AO33" i="6" s="1"/>
  <c r="AO37" i="6" s="1"/>
  <c r="AO39" i="6" s="1"/>
  <c r="AO51" i="6" s="1"/>
  <c r="AQ28" i="4"/>
  <c r="AT27" i="4"/>
  <c r="AS17" i="4"/>
  <c r="AR42" i="6" s="1"/>
  <c r="AR46" i="6" s="1"/>
  <c r="AR49" i="6" s="1"/>
  <c r="AT43" i="6" l="1"/>
  <c r="AS44" i="6"/>
  <c r="AS35" i="6"/>
  <c r="AU27" i="4"/>
  <c r="AT17" i="4"/>
  <c r="AS42" i="6" s="1"/>
  <c r="AS46" i="6" s="1"/>
  <c r="AS49" i="6" s="1"/>
  <c r="AQ18" i="4"/>
  <c r="AP31" i="6" s="1"/>
  <c r="AP33" i="6" s="1"/>
  <c r="AP37" i="6" s="1"/>
  <c r="AP39" i="6" s="1"/>
  <c r="AP51" i="6" s="1"/>
  <c r="AR28" i="4"/>
  <c r="AM12" i="4"/>
  <c r="AM10" i="4"/>
  <c r="AN7" i="4"/>
  <c r="AT44" i="6" l="1"/>
  <c r="AU43" i="6"/>
  <c r="AT35" i="6"/>
  <c r="AO7" i="4"/>
  <c r="AN12" i="4"/>
  <c r="X19" i="1" s="1"/>
  <c r="X20" i="1" s="1"/>
  <c r="AN10" i="4"/>
  <c r="AS28" i="4"/>
  <c r="AR18" i="4"/>
  <c r="AQ31" i="6" s="1"/>
  <c r="AQ33" i="6" s="1"/>
  <c r="AQ37" i="6" s="1"/>
  <c r="AQ39" i="6" s="1"/>
  <c r="AQ51" i="6" s="1"/>
  <c r="AV27" i="4"/>
  <c r="AV17" i="4" s="1"/>
  <c r="AU42" i="6" s="1"/>
  <c r="AU17" i="4"/>
  <c r="AT42" i="6" s="1"/>
  <c r="AT46" i="6" s="1"/>
  <c r="AT49" i="6" s="1"/>
  <c r="AU35" i="6" l="1"/>
  <c r="AU44" i="6"/>
  <c r="AU46" i="6"/>
  <c r="AU49" i="6" s="1"/>
  <c r="AS18" i="4"/>
  <c r="AR31" i="6" s="1"/>
  <c r="AR33" i="6" s="1"/>
  <c r="AR37" i="6" s="1"/>
  <c r="AR39" i="6" s="1"/>
  <c r="AR51" i="6" s="1"/>
  <c r="AT28" i="4"/>
  <c r="AO12" i="4"/>
  <c r="AO10" i="4"/>
  <c r="AP7" i="4"/>
  <c r="AU28" i="4" l="1"/>
  <c r="AT18" i="4"/>
  <c r="AS31" i="6" s="1"/>
  <c r="AS33" i="6" s="1"/>
  <c r="AS37" i="6" s="1"/>
  <c r="AS39" i="6" s="1"/>
  <c r="AS51" i="6" s="1"/>
  <c r="AP10" i="4"/>
  <c r="AQ7" i="4"/>
  <c r="AP12" i="4"/>
  <c r="Y19" i="1" s="1"/>
  <c r="Y20" i="1" s="1"/>
  <c r="AQ10" i="4" l="1"/>
  <c r="AQ12" i="4"/>
  <c r="AR7" i="4"/>
  <c r="AV28" i="4"/>
  <c r="AV18" i="4" s="1"/>
  <c r="AU31" i="6" s="1"/>
  <c r="AU33" i="6" s="1"/>
  <c r="AU37" i="6" s="1"/>
  <c r="AU39" i="6" s="1"/>
  <c r="AU51" i="6" s="1"/>
  <c r="AU18" i="4"/>
  <c r="AT31" i="6" s="1"/>
  <c r="AT33" i="6" s="1"/>
  <c r="AT37" i="6" s="1"/>
  <c r="AT39" i="6" s="1"/>
  <c r="AT51" i="6" s="1"/>
  <c r="AS7" i="4" l="1"/>
  <c r="AR12" i="4"/>
  <c r="Z19" i="1" s="1"/>
  <c r="Z20" i="1" s="1"/>
  <c r="AR10" i="4"/>
  <c r="AS12" i="4" l="1"/>
  <c r="AS10" i="4"/>
  <c r="AT7" i="4"/>
  <c r="AT12" i="4" l="1"/>
  <c r="AT10" i="4"/>
  <c r="AU7" i="4"/>
  <c r="AU12" i="4" l="1"/>
  <c r="AV7" i="4"/>
  <c r="AU10" i="4"/>
  <c r="AV12" i="4" l="1"/>
  <c r="AV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von Kleist, Björn</author>
    <author>Gairola, Krishan</author>
  </authors>
  <commentList>
    <comment ref="I2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8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8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8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8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8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9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9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9" authorId="1" shapeId="0" xr:uid="{00000000-0006-0000-0000-000015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9" authorId="1" shapeId="0" xr:uid="{00000000-0006-0000-0000-000016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9" authorId="1" shapeId="0" xr:uid="{00000000-0006-0000-0000-000017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9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9" authorId="1" shapeId="0" xr:uid="{00000000-0006-0000-0000-000019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9" authorId="1" shapeId="0" xr:uid="{00000000-0006-0000-0000-00001A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9" authorId="1" shapeId="0" xr:uid="{00000000-0006-0000-0000-00001B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9" authorId="1" shapeId="0" xr:uid="{00000000-0006-0000-0000-00001C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9" authorId="1" shapeId="0" xr:uid="{00000000-0006-0000-0000-00001D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9" authorId="1" shapeId="0" xr:uid="{00000000-0006-0000-0000-00001E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9" authorId="1" shapeId="0" xr:uid="{00000000-0006-0000-0000-00001F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9" authorId="1" shapeId="0" xr:uid="{00000000-0006-0000-0000-000020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9" authorId="1" shapeId="0" xr:uid="{00000000-0006-0000-0000-000021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9" authorId="1" shapeId="0" xr:uid="{00000000-0006-0000-0000-000022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9" authorId="1" shapeId="0" xr:uid="{00000000-0006-0000-0000-000023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9" authorId="1" shapeId="0" xr:uid="{00000000-0006-0000-0000-000024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30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30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30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30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30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30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30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30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30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30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30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30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30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30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30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30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30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30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31" authorId="1" shapeId="0" xr:uid="{00000000-0006-0000-0000-000037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31" authorId="1" shapeId="0" xr:uid="{00000000-0006-0000-0000-000038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31" authorId="1" shapeId="0" xr:uid="{00000000-0006-0000-0000-000039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31" authorId="1" shapeId="0" xr:uid="{00000000-0006-0000-0000-00003A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31" authorId="1" shapeId="0" xr:uid="{00000000-0006-0000-0000-00003B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31" authorId="1" shapeId="0" xr:uid="{00000000-0006-0000-0000-00003C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31" authorId="1" shapeId="0" xr:uid="{00000000-0006-0000-0000-00003D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31" authorId="1" shapeId="0" xr:uid="{00000000-0006-0000-0000-00003E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31" authorId="1" shapeId="0" xr:uid="{00000000-0006-0000-0000-00003F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31" authorId="1" shapeId="0" xr:uid="{00000000-0006-0000-0000-000040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31" authorId="1" shapeId="0" xr:uid="{00000000-0006-0000-0000-000041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31" authorId="1" shapeId="0" xr:uid="{00000000-0006-0000-0000-000042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31" authorId="1" shapeId="0" xr:uid="{00000000-0006-0000-0000-000043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31" authorId="1" shapeId="0" xr:uid="{00000000-0006-0000-0000-000044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31" authorId="1" shapeId="0" xr:uid="{00000000-0006-0000-0000-000045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31" authorId="1" shapeId="0" xr:uid="{00000000-0006-0000-0000-000046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31" authorId="1" shapeId="0" xr:uid="{00000000-0006-0000-0000-000047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31" authorId="1" shapeId="0" xr:uid="{00000000-0006-0000-0000-000048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32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32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32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32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32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32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32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32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32" authorId="0" shapeId="0" xr:uid="{00000000-0006-0000-0000-000051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32" authorId="0" shapeId="0" xr:uid="{00000000-0006-0000-0000-000052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32" authorId="0" shapeId="0" xr:uid="{00000000-0006-0000-0000-000053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32" authorId="0" shapeId="0" xr:uid="{00000000-0006-0000-0000-000054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32" authorId="0" shapeId="0" xr:uid="{00000000-0006-0000-0000-000055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32" authorId="0" shapeId="0" xr:uid="{00000000-0006-0000-0000-000056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32" authorId="0" shapeId="0" xr:uid="{00000000-0006-0000-0000-000057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32" authorId="0" shapeId="0" xr:uid="{00000000-0006-0000-0000-000058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32" authorId="0" shapeId="0" xr:uid="{00000000-0006-0000-0000-000059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32" authorId="0" shapeId="0" xr:uid="{00000000-0006-0000-0000-00005A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33" authorId="1" shapeId="0" xr:uid="{00000000-0006-0000-0000-00005B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33" authorId="1" shapeId="0" xr:uid="{00000000-0006-0000-0000-00005C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33" authorId="1" shapeId="0" xr:uid="{00000000-0006-0000-0000-00005D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33" authorId="1" shapeId="0" xr:uid="{00000000-0006-0000-0000-00005E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33" authorId="1" shapeId="0" xr:uid="{00000000-0006-0000-0000-00005F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33" authorId="1" shapeId="0" xr:uid="{00000000-0006-0000-0000-000060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33" authorId="1" shapeId="0" xr:uid="{00000000-0006-0000-0000-000061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33" authorId="1" shapeId="0" xr:uid="{00000000-0006-0000-0000-000062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33" authorId="1" shapeId="0" xr:uid="{00000000-0006-0000-0000-000063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33" authorId="1" shapeId="0" xr:uid="{00000000-0006-0000-0000-000064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33" authorId="1" shapeId="0" xr:uid="{00000000-0006-0000-0000-000065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33" authorId="1" shapeId="0" xr:uid="{00000000-0006-0000-0000-000066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33" authorId="1" shapeId="0" xr:uid="{00000000-0006-0000-0000-000067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33" authorId="1" shapeId="0" xr:uid="{00000000-0006-0000-0000-000068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33" authorId="1" shapeId="0" xr:uid="{00000000-0006-0000-0000-000069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33" authorId="1" shapeId="0" xr:uid="{00000000-0006-0000-0000-00006A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33" authorId="1" shapeId="0" xr:uid="{00000000-0006-0000-0000-00006B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33" authorId="1" shapeId="0" xr:uid="{00000000-0006-0000-0000-00006C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34" authorId="0" shapeId="0" xr:uid="{00000000-0006-0000-0000-00006D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34" authorId="0" shapeId="0" xr:uid="{00000000-0006-0000-0000-00006E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34" authorId="0" shapeId="0" xr:uid="{00000000-0006-0000-0000-00006F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34" authorId="0" shapeId="0" xr:uid="{00000000-0006-0000-0000-000070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34" authorId="0" shapeId="0" xr:uid="{00000000-0006-0000-0000-000071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34" authorId="0" shapeId="0" xr:uid="{00000000-0006-0000-0000-000072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34" authorId="0" shapeId="0" xr:uid="{00000000-0006-0000-0000-000073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34" authorId="0" shapeId="0" xr:uid="{00000000-0006-0000-0000-000074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34" authorId="0" shapeId="0" xr:uid="{00000000-0006-0000-0000-000075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34" authorId="0" shapeId="0" xr:uid="{00000000-0006-0000-0000-000076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34" authorId="0" shapeId="0" xr:uid="{00000000-0006-0000-0000-000077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34" authorId="0" shapeId="0" xr:uid="{00000000-0006-0000-0000-000078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34" authorId="0" shapeId="0" xr:uid="{00000000-0006-0000-0000-000079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34" authorId="0" shapeId="0" xr:uid="{00000000-0006-0000-0000-00007A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34" authorId="0" shapeId="0" xr:uid="{00000000-0006-0000-0000-00007B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34" authorId="0" shapeId="0" xr:uid="{00000000-0006-0000-0000-00007C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34" authorId="0" shapeId="0" xr:uid="{00000000-0006-0000-0000-00007D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34" authorId="0" shapeId="0" xr:uid="{00000000-0006-0000-0000-00007E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35" authorId="1" shapeId="0" xr:uid="{00000000-0006-0000-0000-00007F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35" authorId="1" shapeId="0" xr:uid="{00000000-0006-0000-0000-000080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35" authorId="1" shapeId="0" xr:uid="{00000000-0006-0000-0000-000081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35" authorId="1" shapeId="0" xr:uid="{00000000-0006-0000-0000-000082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35" authorId="1" shapeId="0" xr:uid="{00000000-0006-0000-0000-000083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35" authorId="1" shapeId="0" xr:uid="{00000000-0006-0000-0000-000084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35" authorId="1" shapeId="0" xr:uid="{00000000-0006-0000-0000-000085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35" authorId="1" shapeId="0" xr:uid="{00000000-0006-0000-0000-000086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35" authorId="1" shapeId="0" xr:uid="{00000000-0006-0000-0000-000087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35" authorId="1" shapeId="0" xr:uid="{00000000-0006-0000-0000-000088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35" authorId="1" shapeId="0" xr:uid="{00000000-0006-0000-0000-000089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35" authorId="1" shapeId="0" xr:uid="{00000000-0006-0000-0000-00008A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35" authorId="1" shapeId="0" xr:uid="{00000000-0006-0000-0000-00008B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35" authorId="1" shapeId="0" xr:uid="{00000000-0006-0000-0000-00008C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35" authorId="1" shapeId="0" xr:uid="{00000000-0006-0000-0000-00008D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35" authorId="1" shapeId="0" xr:uid="{00000000-0006-0000-0000-00008E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35" authorId="1" shapeId="0" xr:uid="{00000000-0006-0000-0000-00008F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35" authorId="1" shapeId="0" xr:uid="{00000000-0006-0000-0000-000090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36" authorId="0" shapeId="0" xr:uid="{00000000-0006-0000-0000-000091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36" authorId="0" shapeId="0" xr:uid="{00000000-0006-0000-0000-000092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36" authorId="0" shapeId="0" xr:uid="{00000000-0006-0000-0000-000093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36" authorId="0" shapeId="0" xr:uid="{00000000-0006-0000-0000-000094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36" authorId="0" shapeId="0" xr:uid="{00000000-0006-0000-0000-000095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36" authorId="0" shapeId="0" xr:uid="{00000000-0006-0000-0000-000096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36" authorId="0" shapeId="0" xr:uid="{00000000-0006-0000-0000-000097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36" authorId="0" shapeId="0" xr:uid="{00000000-0006-0000-0000-000098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36" authorId="0" shapeId="0" xr:uid="{00000000-0006-0000-0000-000099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36" authorId="0" shapeId="0" xr:uid="{00000000-0006-0000-0000-00009A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36" authorId="0" shapeId="0" xr:uid="{00000000-0006-0000-0000-00009B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36" authorId="0" shapeId="0" xr:uid="{00000000-0006-0000-0000-00009C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36" authorId="0" shapeId="0" xr:uid="{00000000-0006-0000-0000-00009D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36" authorId="0" shapeId="0" xr:uid="{00000000-0006-0000-0000-00009E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36" authorId="0" shapeId="0" xr:uid="{00000000-0006-0000-0000-00009F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36" authorId="0" shapeId="0" xr:uid="{00000000-0006-0000-0000-0000A0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36" authorId="0" shapeId="0" xr:uid="{00000000-0006-0000-0000-0000A1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36" authorId="0" shapeId="0" xr:uid="{00000000-0006-0000-0000-0000A2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37" authorId="1" shapeId="0" xr:uid="{00000000-0006-0000-0000-0000A3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37" authorId="1" shapeId="0" xr:uid="{00000000-0006-0000-0000-0000A4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37" authorId="1" shapeId="0" xr:uid="{00000000-0006-0000-0000-0000A5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37" authorId="1" shapeId="0" xr:uid="{00000000-0006-0000-0000-0000A6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37" authorId="1" shapeId="0" xr:uid="{00000000-0006-0000-0000-0000A7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37" authorId="1" shapeId="0" xr:uid="{00000000-0006-0000-0000-0000A8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37" authorId="1" shapeId="0" xr:uid="{00000000-0006-0000-0000-0000A9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37" authorId="1" shapeId="0" xr:uid="{00000000-0006-0000-0000-0000AA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37" authorId="1" shapeId="0" xr:uid="{00000000-0006-0000-0000-0000AB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37" authorId="1" shapeId="0" xr:uid="{00000000-0006-0000-0000-0000AC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37" authorId="1" shapeId="0" xr:uid="{00000000-0006-0000-0000-0000AD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37" authorId="1" shapeId="0" xr:uid="{00000000-0006-0000-0000-0000AE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37" authorId="1" shapeId="0" xr:uid="{00000000-0006-0000-0000-0000AF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37" authorId="1" shapeId="0" xr:uid="{00000000-0006-0000-0000-0000B0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37" authorId="1" shapeId="0" xr:uid="{00000000-0006-0000-0000-0000B1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37" authorId="1" shapeId="0" xr:uid="{00000000-0006-0000-0000-0000B2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37" authorId="1" shapeId="0" xr:uid="{00000000-0006-0000-0000-0000B3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37" authorId="1" shapeId="0" xr:uid="{00000000-0006-0000-0000-0000B4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38" authorId="0" shapeId="0" xr:uid="{00000000-0006-0000-0000-0000B5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38" authorId="0" shapeId="0" xr:uid="{00000000-0006-0000-0000-0000B6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38" authorId="0" shapeId="0" xr:uid="{00000000-0006-0000-0000-0000B7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38" authorId="0" shapeId="0" xr:uid="{00000000-0006-0000-0000-0000B8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38" authorId="0" shapeId="0" xr:uid="{00000000-0006-0000-0000-0000B9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38" authorId="0" shapeId="0" xr:uid="{00000000-0006-0000-0000-0000BA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38" authorId="0" shapeId="0" xr:uid="{00000000-0006-0000-0000-0000BB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38" authorId="0" shapeId="0" xr:uid="{00000000-0006-0000-0000-0000BC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38" authorId="0" shapeId="0" xr:uid="{00000000-0006-0000-0000-0000BD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38" authorId="0" shapeId="0" xr:uid="{00000000-0006-0000-0000-0000BE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38" authorId="0" shapeId="0" xr:uid="{00000000-0006-0000-0000-0000BF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38" authorId="0" shapeId="0" xr:uid="{00000000-0006-0000-0000-0000C0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38" authorId="0" shapeId="0" xr:uid="{00000000-0006-0000-0000-0000C1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38" authorId="0" shapeId="0" xr:uid="{00000000-0006-0000-0000-0000C2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38" authorId="0" shapeId="0" xr:uid="{00000000-0006-0000-0000-0000C3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38" authorId="0" shapeId="0" xr:uid="{00000000-0006-0000-0000-0000C4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38" authorId="0" shapeId="0" xr:uid="{00000000-0006-0000-0000-0000C5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38" authorId="0" shapeId="0" xr:uid="{00000000-0006-0000-0000-0000C6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39" authorId="1" shapeId="0" xr:uid="{00000000-0006-0000-0000-0000C7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39" authorId="1" shapeId="0" xr:uid="{00000000-0006-0000-0000-0000C8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39" authorId="1" shapeId="0" xr:uid="{00000000-0006-0000-0000-0000C9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39" authorId="1" shapeId="0" xr:uid="{00000000-0006-0000-0000-0000CA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39" authorId="1" shapeId="0" xr:uid="{00000000-0006-0000-0000-0000CB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39" authorId="1" shapeId="0" xr:uid="{00000000-0006-0000-0000-0000CC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39" authorId="1" shapeId="0" xr:uid="{00000000-0006-0000-0000-0000CD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39" authorId="1" shapeId="0" xr:uid="{00000000-0006-0000-0000-0000CE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39" authorId="1" shapeId="0" xr:uid="{00000000-0006-0000-0000-0000CF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39" authorId="1" shapeId="0" xr:uid="{00000000-0006-0000-0000-0000D0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39" authorId="1" shapeId="0" xr:uid="{00000000-0006-0000-0000-0000D1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39" authorId="1" shapeId="0" xr:uid="{00000000-0006-0000-0000-0000D2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39" authorId="1" shapeId="0" xr:uid="{00000000-0006-0000-0000-0000D3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39" authorId="1" shapeId="0" xr:uid="{00000000-0006-0000-0000-0000D4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39" authorId="1" shapeId="0" xr:uid="{00000000-0006-0000-0000-0000D5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39" authorId="1" shapeId="0" xr:uid="{00000000-0006-0000-0000-0000D6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39" authorId="1" shapeId="0" xr:uid="{00000000-0006-0000-0000-0000D7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39" authorId="1" shapeId="0" xr:uid="{00000000-0006-0000-0000-0000D8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40" authorId="0" shapeId="0" xr:uid="{00000000-0006-0000-0000-0000D9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40" authorId="0" shapeId="0" xr:uid="{00000000-0006-0000-0000-0000DA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40" authorId="0" shapeId="0" xr:uid="{00000000-0006-0000-0000-0000DB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40" authorId="0" shapeId="0" xr:uid="{00000000-0006-0000-0000-0000DC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40" authorId="0" shapeId="0" xr:uid="{00000000-0006-0000-0000-0000DD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40" authorId="0" shapeId="0" xr:uid="{00000000-0006-0000-0000-0000DE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40" authorId="0" shapeId="0" xr:uid="{00000000-0006-0000-0000-0000DF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40" authorId="0" shapeId="0" xr:uid="{00000000-0006-0000-0000-0000E0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40" authorId="0" shapeId="0" xr:uid="{00000000-0006-0000-0000-0000E1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40" authorId="0" shapeId="0" xr:uid="{00000000-0006-0000-0000-0000E2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40" authorId="0" shapeId="0" xr:uid="{00000000-0006-0000-0000-0000E3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40" authorId="0" shapeId="0" xr:uid="{00000000-0006-0000-0000-0000E4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40" authorId="0" shapeId="0" xr:uid="{00000000-0006-0000-0000-0000E5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40" authorId="0" shapeId="0" xr:uid="{00000000-0006-0000-0000-0000E6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40" authorId="0" shapeId="0" xr:uid="{00000000-0006-0000-0000-0000E7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40" authorId="0" shapeId="0" xr:uid="{00000000-0006-0000-0000-0000E8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40" authorId="0" shapeId="0" xr:uid="{00000000-0006-0000-0000-0000E9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40" authorId="0" shapeId="0" xr:uid="{00000000-0006-0000-0000-0000EA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41" authorId="1" shapeId="0" xr:uid="{00000000-0006-0000-0000-0000EB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41" authorId="1" shapeId="0" xr:uid="{00000000-0006-0000-0000-0000EC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41" authorId="1" shapeId="0" xr:uid="{00000000-0006-0000-0000-0000ED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41" authorId="1" shapeId="0" xr:uid="{00000000-0006-0000-0000-0000EE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41" authorId="1" shapeId="0" xr:uid="{00000000-0006-0000-0000-0000EF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41" authorId="1" shapeId="0" xr:uid="{00000000-0006-0000-0000-0000F0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41" authorId="1" shapeId="0" xr:uid="{00000000-0006-0000-0000-0000F1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41" authorId="1" shapeId="0" xr:uid="{00000000-0006-0000-0000-0000F2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41" authorId="1" shapeId="0" xr:uid="{00000000-0006-0000-0000-0000F3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41" authorId="1" shapeId="0" xr:uid="{00000000-0006-0000-0000-0000F4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41" authorId="1" shapeId="0" xr:uid="{00000000-0006-0000-0000-0000F5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41" authorId="1" shapeId="0" xr:uid="{00000000-0006-0000-0000-0000F6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41" authorId="1" shapeId="0" xr:uid="{00000000-0006-0000-0000-0000F7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41" authorId="1" shapeId="0" xr:uid="{00000000-0006-0000-0000-0000F8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41" authorId="1" shapeId="0" xr:uid="{00000000-0006-0000-0000-0000F9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41" authorId="1" shapeId="0" xr:uid="{00000000-0006-0000-0000-0000FA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41" authorId="1" shapeId="0" xr:uid="{00000000-0006-0000-0000-0000FB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41" authorId="1" shapeId="0" xr:uid="{00000000-0006-0000-0000-0000FC00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42" authorId="0" shapeId="0" xr:uid="{00000000-0006-0000-0000-0000FD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42" authorId="0" shapeId="0" xr:uid="{00000000-0006-0000-0000-0000FE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42" authorId="0" shapeId="0" xr:uid="{00000000-0006-0000-0000-0000FF00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42" authorId="0" shapeId="0" xr:uid="{00000000-0006-0000-0000-000000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42" authorId="0" shapeId="0" xr:uid="{00000000-0006-0000-0000-000001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42" authorId="0" shapeId="0" xr:uid="{00000000-0006-0000-0000-000002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42" authorId="0" shapeId="0" xr:uid="{00000000-0006-0000-0000-000003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42" authorId="0" shapeId="0" xr:uid="{00000000-0006-0000-0000-000004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42" authorId="0" shapeId="0" xr:uid="{00000000-0006-0000-0000-000005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42" authorId="0" shapeId="0" xr:uid="{00000000-0006-0000-0000-000006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42" authorId="0" shapeId="0" xr:uid="{00000000-0006-0000-0000-000007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42" authorId="0" shapeId="0" xr:uid="{00000000-0006-0000-0000-000008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42" authorId="0" shapeId="0" xr:uid="{00000000-0006-0000-0000-000009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42" authorId="0" shapeId="0" xr:uid="{00000000-0006-0000-0000-00000A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42" authorId="0" shapeId="0" xr:uid="{00000000-0006-0000-0000-00000B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42" authorId="0" shapeId="0" xr:uid="{00000000-0006-0000-0000-00000C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42" authorId="0" shapeId="0" xr:uid="{00000000-0006-0000-0000-00000D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42" authorId="0" shapeId="0" xr:uid="{00000000-0006-0000-0000-00000E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43" authorId="1" shapeId="0" xr:uid="{00000000-0006-0000-0000-00000F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43" authorId="1" shapeId="0" xr:uid="{00000000-0006-0000-0000-000010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43" authorId="1" shapeId="0" xr:uid="{00000000-0006-0000-0000-000011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43" authorId="1" shapeId="0" xr:uid="{00000000-0006-0000-0000-000012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43" authorId="1" shapeId="0" xr:uid="{00000000-0006-0000-0000-000013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43" authorId="1" shapeId="0" xr:uid="{00000000-0006-0000-0000-000014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43" authorId="1" shapeId="0" xr:uid="{00000000-0006-0000-0000-000015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43" authorId="1" shapeId="0" xr:uid="{00000000-0006-0000-0000-000016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43" authorId="1" shapeId="0" xr:uid="{00000000-0006-0000-0000-000017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43" authorId="1" shapeId="0" xr:uid="{00000000-0006-0000-0000-000018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43" authorId="1" shapeId="0" xr:uid="{00000000-0006-0000-0000-000019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43" authorId="1" shapeId="0" xr:uid="{00000000-0006-0000-0000-00001A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43" authorId="1" shapeId="0" xr:uid="{00000000-0006-0000-0000-00001B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43" authorId="1" shapeId="0" xr:uid="{00000000-0006-0000-0000-00001C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43" authorId="1" shapeId="0" xr:uid="{00000000-0006-0000-0000-00001D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43" authorId="1" shapeId="0" xr:uid="{00000000-0006-0000-0000-00001E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43" authorId="1" shapeId="0" xr:uid="{00000000-0006-0000-0000-00001F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43" authorId="1" shapeId="0" xr:uid="{00000000-0006-0000-0000-000020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44" authorId="0" shapeId="0" xr:uid="{00000000-0006-0000-0000-000021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44" authorId="0" shapeId="0" xr:uid="{00000000-0006-0000-0000-000022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44" authorId="0" shapeId="0" xr:uid="{00000000-0006-0000-0000-000023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44" authorId="0" shapeId="0" xr:uid="{00000000-0006-0000-0000-000024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44" authorId="0" shapeId="0" xr:uid="{00000000-0006-0000-0000-000025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44" authorId="0" shapeId="0" xr:uid="{00000000-0006-0000-0000-000026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44" authorId="0" shapeId="0" xr:uid="{00000000-0006-0000-0000-000027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44" authorId="0" shapeId="0" xr:uid="{00000000-0006-0000-0000-000028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44" authorId="0" shapeId="0" xr:uid="{00000000-0006-0000-0000-000029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44" authorId="0" shapeId="0" xr:uid="{00000000-0006-0000-0000-00002A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44" authorId="0" shapeId="0" xr:uid="{00000000-0006-0000-0000-00002B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44" authorId="0" shapeId="0" xr:uid="{00000000-0006-0000-0000-00002C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44" authorId="0" shapeId="0" xr:uid="{00000000-0006-0000-0000-00002D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44" authorId="0" shapeId="0" xr:uid="{00000000-0006-0000-0000-00002E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44" authorId="0" shapeId="0" xr:uid="{00000000-0006-0000-0000-00002F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44" authorId="0" shapeId="0" xr:uid="{00000000-0006-0000-0000-000030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44" authorId="0" shapeId="0" xr:uid="{00000000-0006-0000-0000-000031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44" authorId="0" shapeId="0" xr:uid="{00000000-0006-0000-0000-000032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45" authorId="1" shapeId="0" xr:uid="{00000000-0006-0000-0000-000033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45" authorId="1" shapeId="0" xr:uid="{00000000-0006-0000-0000-000034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45" authorId="1" shapeId="0" xr:uid="{00000000-0006-0000-0000-000035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45" authorId="1" shapeId="0" xr:uid="{00000000-0006-0000-0000-000036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45" authorId="1" shapeId="0" xr:uid="{00000000-0006-0000-0000-000037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45" authorId="1" shapeId="0" xr:uid="{00000000-0006-0000-0000-000038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45" authorId="1" shapeId="0" xr:uid="{00000000-0006-0000-0000-000039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45" authorId="1" shapeId="0" xr:uid="{00000000-0006-0000-0000-00003A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45" authorId="1" shapeId="0" xr:uid="{00000000-0006-0000-0000-00003B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45" authorId="1" shapeId="0" xr:uid="{00000000-0006-0000-0000-00003C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45" authorId="1" shapeId="0" xr:uid="{00000000-0006-0000-0000-00003D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45" authorId="1" shapeId="0" xr:uid="{00000000-0006-0000-0000-00003E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45" authorId="1" shapeId="0" xr:uid="{00000000-0006-0000-0000-00003F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45" authorId="1" shapeId="0" xr:uid="{00000000-0006-0000-0000-000040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45" authorId="1" shapeId="0" xr:uid="{00000000-0006-0000-0000-000041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45" authorId="1" shapeId="0" xr:uid="{00000000-0006-0000-0000-000042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45" authorId="1" shapeId="0" xr:uid="{00000000-0006-0000-0000-000043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45" authorId="1" shapeId="0" xr:uid="{00000000-0006-0000-0000-000044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46" authorId="0" shapeId="0" xr:uid="{00000000-0006-0000-0000-000045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46" authorId="0" shapeId="0" xr:uid="{00000000-0006-0000-0000-000046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46" authorId="0" shapeId="0" xr:uid="{00000000-0006-0000-0000-000047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46" authorId="0" shapeId="0" xr:uid="{00000000-0006-0000-0000-000048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46" authorId="0" shapeId="0" xr:uid="{00000000-0006-0000-0000-000049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46" authorId="0" shapeId="0" xr:uid="{00000000-0006-0000-0000-00004A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46" authorId="0" shapeId="0" xr:uid="{00000000-0006-0000-0000-00004B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46" authorId="0" shapeId="0" xr:uid="{00000000-0006-0000-0000-00004C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46" authorId="0" shapeId="0" xr:uid="{00000000-0006-0000-0000-00004D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46" authorId="0" shapeId="0" xr:uid="{00000000-0006-0000-0000-00004E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46" authorId="0" shapeId="0" xr:uid="{00000000-0006-0000-0000-00004F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46" authorId="0" shapeId="0" xr:uid="{00000000-0006-0000-0000-000050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46" authorId="0" shapeId="0" xr:uid="{00000000-0006-0000-0000-000051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46" authorId="0" shapeId="0" xr:uid="{00000000-0006-0000-0000-000052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46" authorId="0" shapeId="0" xr:uid="{00000000-0006-0000-0000-000053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46" authorId="0" shapeId="0" xr:uid="{00000000-0006-0000-0000-000054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46" authorId="0" shapeId="0" xr:uid="{00000000-0006-0000-0000-000055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46" authorId="0" shapeId="0" xr:uid="{00000000-0006-0000-0000-000056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47" authorId="1" shapeId="0" xr:uid="{00000000-0006-0000-0000-000057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47" authorId="1" shapeId="0" xr:uid="{00000000-0006-0000-0000-000058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47" authorId="1" shapeId="0" xr:uid="{00000000-0006-0000-0000-000059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47" authorId="1" shapeId="0" xr:uid="{00000000-0006-0000-0000-00005A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47" authorId="1" shapeId="0" xr:uid="{00000000-0006-0000-0000-00005B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47" authorId="1" shapeId="0" xr:uid="{00000000-0006-0000-0000-00005C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47" authorId="1" shapeId="0" xr:uid="{00000000-0006-0000-0000-00005D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47" authorId="1" shapeId="0" xr:uid="{00000000-0006-0000-0000-00005E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47" authorId="1" shapeId="0" xr:uid="{00000000-0006-0000-0000-00005F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47" authorId="1" shapeId="0" xr:uid="{00000000-0006-0000-0000-000060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47" authorId="1" shapeId="0" xr:uid="{00000000-0006-0000-0000-000061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47" authorId="1" shapeId="0" xr:uid="{00000000-0006-0000-0000-000062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47" authorId="1" shapeId="0" xr:uid="{00000000-0006-0000-0000-000063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47" authorId="1" shapeId="0" xr:uid="{00000000-0006-0000-0000-000064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47" authorId="1" shapeId="0" xr:uid="{00000000-0006-0000-0000-000065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47" authorId="1" shapeId="0" xr:uid="{00000000-0006-0000-0000-000066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47" authorId="1" shapeId="0" xr:uid="{00000000-0006-0000-0000-000067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47" authorId="1" shapeId="0" xr:uid="{00000000-0006-0000-0000-000068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48" authorId="0" shapeId="0" xr:uid="{00000000-0006-0000-0000-000069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48" authorId="0" shapeId="0" xr:uid="{00000000-0006-0000-0000-00006A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48" authorId="0" shapeId="0" xr:uid="{00000000-0006-0000-0000-00006B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48" authorId="0" shapeId="0" xr:uid="{00000000-0006-0000-0000-00006C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48" authorId="0" shapeId="0" xr:uid="{00000000-0006-0000-0000-00006D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48" authorId="0" shapeId="0" xr:uid="{00000000-0006-0000-0000-00006E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48" authorId="0" shapeId="0" xr:uid="{00000000-0006-0000-0000-00006F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48" authorId="0" shapeId="0" xr:uid="{00000000-0006-0000-0000-000070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48" authorId="0" shapeId="0" xr:uid="{00000000-0006-0000-0000-000071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48" authorId="0" shapeId="0" xr:uid="{00000000-0006-0000-0000-000072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48" authorId="0" shapeId="0" xr:uid="{00000000-0006-0000-0000-000073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48" authorId="0" shapeId="0" xr:uid="{00000000-0006-0000-0000-000074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48" authorId="0" shapeId="0" xr:uid="{00000000-0006-0000-0000-000075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48" authorId="0" shapeId="0" xr:uid="{00000000-0006-0000-0000-000076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48" authorId="0" shapeId="0" xr:uid="{00000000-0006-0000-0000-000077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48" authorId="0" shapeId="0" xr:uid="{00000000-0006-0000-0000-000078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48" authorId="0" shapeId="0" xr:uid="{00000000-0006-0000-0000-000079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48" authorId="0" shapeId="0" xr:uid="{00000000-0006-0000-0000-00007A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49" authorId="1" shapeId="0" xr:uid="{00000000-0006-0000-0000-00007B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49" authorId="1" shapeId="0" xr:uid="{00000000-0006-0000-0000-00007C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49" authorId="1" shapeId="0" xr:uid="{00000000-0006-0000-0000-00007D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49" authorId="1" shapeId="0" xr:uid="{00000000-0006-0000-0000-00007E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49" authorId="1" shapeId="0" xr:uid="{00000000-0006-0000-0000-00007F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49" authorId="1" shapeId="0" xr:uid="{00000000-0006-0000-0000-000080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49" authorId="1" shapeId="0" xr:uid="{00000000-0006-0000-0000-000081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49" authorId="1" shapeId="0" xr:uid="{00000000-0006-0000-0000-000082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49" authorId="1" shapeId="0" xr:uid="{00000000-0006-0000-0000-000083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49" authorId="1" shapeId="0" xr:uid="{00000000-0006-0000-0000-000084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49" authorId="1" shapeId="0" xr:uid="{00000000-0006-0000-0000-000085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49" authorId="1" shapeId="0" xr:uid="{00000000-0006-0000-0000-000086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49" authorId="1" shapeId="0" xr:uid="{00000000-0006-0000-0000-000087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49" authorId="1" shapeId="0" xr:uid="{00000000-0006-0000-0000-000088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49" authorId="1" shapeId="0" xr:uid="{00000000-0006-0000-0000-000089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49" authorId="1" shapeId="0" xr:uid="{00000000-0006-0000-0000-00008A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49" authorId="1" shapeId="0" xr:uid="{00000000-0006-0000-0000-00008B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49" authorId="1" shapeId="0" xr:uid="{00000000-0006-0000-0000-00008C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50" authorId="0" shapeId="0" xr:uid="{00000000-0006-0000-0000-00008D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50" authorId="0" shapeId="0" xr:uid="{00000000-0006-0000-0000-00008E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50" authorId="0" shapeId="0" xr:uid="{00000000-0006-0000-0000-00008F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50" authorId="0" shapeId="0" xr:uid="{00000000-0006-0000-0000-000090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50" authorId="0" shapeId="0" xr:uid="{00000000-0006-0000-0000-000091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50" authorId="0" shapeId="0" xr:uid="{00000000-0006-0000-0000-000092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50" authorId="0" shapeId="0" xr:uid="{00000000-0006-0000-0000-000093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50" authorId="0" shapeId="0" xr:uid="{00000000-0006-0000-0000-000094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50" authorId="0" shapeId="0" xr:uid="{00000000-0006-0000-0000-000095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50" authorId="0" shapeId="0" xr:uid="{00000000-0006-0000-0000-000096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50" authorId="0" shapeId="0" xr:uid="{00000000-0006-0000-0000-000097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50" authorId="0" shapeId="0" xr:uid="{00000000-0006-0000-0000-000098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50" authorId="0" shapeId="0" xr:uid="{00000000-0006-0000-0000-000099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50" authorId="0" shapeId="0" xr:uid="{00000000-0006-0000-0000-00009A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50" authorId="0" shapeId="0" xr:uid="{00000000-0006-0000-0000-00009B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50" authorId="0" shapeId="0" xr:uid="{00000000-0006-0000-0000-00009C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50" authorId="0" shapeId="0" xr:uid="{00000000-0006-0000-0000-00009D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50" authorId="0" shapeId="0" xr:uid="{00000000-0006-0000-0000-00009E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51" authorId="1" shapeId="0" xr:uid="{00000000-0006-0000-0000-00009F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51" authorId="1" shapeId="0" xr:uid="{00000000-0006-0000-0000-0000A0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51" authorId="1" shapeId="0" xr:uid="{00000000-0006-0000-0000-0000A1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51" authorId="1" shapeId="0" xr:uid="{00000000-0006-0000-0000-0000A2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51" authorId="1" shapeId="0" xr:uid="{00000000-0006-0000-0000-0000A3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51" authorId="1" shapeId="0" xr:uid="{00000000-0006-0000-0000-0000A4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51" authorId="1" shapeId="0" xr:uid="{00000000-0006-0000-0000-0000A5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51" authorId="1" shapeId="0" xr:uid="{00000000-0006-0000-0000-0000A6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51" authorId="1" shapeId="0" xr:uid="{00000000-0006-0000-0000-0000A7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51" authorId="1" shapeId="0" xr:uid="{00000000-0006-0000-0000-0000A8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51" authorId="1" shapeId="0" xr:uid="{00000000-0006-0000-0000-0000A9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51" authorId="1" shapeId="0" xr:uid="{00000000-0006-0000-0000-0000AA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51" authorId="1" shapeId="0" xr:uid="{00000000-0006-0000-0000-0000AB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51" authorId="1" shapeId="0" xr:uid="{00000000-0006-0000-0000-0000AC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51" authorId="1" shapeId="0" xr:uid="{00000000-0006-0000-0000-0000AD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51" authorId="1" shapeId="0" xr:uid="{00000000-0006-0000-0000-0000AE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51" authorId="1" shapeId="0" xr:uid="{00000000-0006-0000-0000-0000AF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51" authorId="1" shapeId="0" xr:uid="{00000000-0006-0000-0000-0000B0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52" authorId="0" shapeId="0" xr:uid="{00000000-0006-0000-0000-0000B1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52" authorId="0" shapeId="0" xr:uid="{00000000-0006-0000-0000-0000B2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52" authorId="0" shapeId="0" xr:uid="{00000000-0006-0000-0000-0000B3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52" authorId="0" shapeId="0" xr:uid="{00000000-0006-0000-0000-0000B4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52" authorId="0" shapeId="0" xr:uid="{00000000-0006-0000-0000-0000B5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52" authorId="0" shapeId="0" xr:uid="{00000000-0006-0000-0000-0000B6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52" authorId="0" shapeId="0" xr:uid="{00000000-0006-0000-0000-0000B7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52" authorId="0" shapeId="0" xr:uid="{00000000-0006-0000-0000-0000B8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52" authorId="0" shapeId="0" xr:uid="{00000000-0006-0000-0000-0000B9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52" authorId="0" shapeId="0" xr:uid="{00000000-0006-0000-0000-0000BA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52" authorId="0" shapeId="0" xr:uid="{00000000-0006-0000-0000-0000BB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52" authorId="0" shapeId="0" xr:uid="{00000000-0006-0000-0000-0000BC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52" authorId="0" shapeId="0" xr:uid="{00000000-0006-0000-0000-0000BD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52" authorId="0" shapeId="0" xr:uid="{00000000-0006-0000-0000-0000BE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52" authorId="0" shapeId="0" xr:uid="{00000000-0006-0000-0000-0000BF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52" authorId="0" shapeId="0" xr:uid="{00000000-0006-0000-0000-0000C0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52" authorId="0" shapeId="0" xr:uid="{00000000-0006-0000-0000-0000C1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52" authorId="0" shapeId="0" xr:uid="{00000000-0006-0000-0000-0000C2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53" authorId="1" shapeId="0" xr:uid="{00000000-0006-0000-0000-0000C3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53" authorId="1" shapeId="0" xr:uid="{00000000-0006-0000-0000-0000C4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53" authorId="1" shapeId="0" xr:uid="{00000000-0006-0000-0000-0000C5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53" authorId="1" shapeId="0" xr:uid="{00000000-0006-0000-0000-0000C6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53" authorId="1" shapeId="0" xr:uid="{00000000-0006-0000-0000-0000C7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53" authorId="1" shapeId="0" xr:uid="{00000000-0006-0000-0000-0000C8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53" authorId="1" shapeId="0" xr:uid="{00000000-0006-0000-0000-0000C9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53" authorId="1" shapeId="0" xr:uid="{00000000-0006-0000-0000-0000CA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53" authorId="1" shapeId="0" xr:uid="{00000000-0006-0000-0000-0000CB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53" authorId="1" shapeId="0" xr:uid="{00000000-0006-0000-0000-0000CC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53" authorId="1" shapeId="0" xr:uid="{00000000-0006-0000-0000-0000CD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53" authorId="1" shapeId="0" xr:uid="{00000000-0006-0000-0000-0000CE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53" authorId="1" shapeId="0" xr:uid="{00000000-0006-0000-0000-0000CF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53" authorId="1" shapeId="0" xr:uid="{00000000-0006-0000-0000-0000D0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53" authorId="1" shapeId="0" xr:uid="{00000000-0006-0000-0000-0000D1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53" authorId="1" shapeId="0" xr:uid="{00000000-0006-0000-0000-0000D2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53" authorId="1" shapeId="0" xr:uid="{00000000-0006-0000-0000-0000D3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53" authorId="1" shapeId="0" xr:uid="{00000000-0006-0000-0000-0000D4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54" authorId="0" shapeId="0" xr:uid="{00000000-0006-0000-0000-0000D5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54" authorId="0" shapeId="0" xr:uid="{00000000-0006-0000-0000-0000D6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54" authorId="0" shapeId="0" xr:uid="{00000000-0006-0000-0000-0000D7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54" authorId="0" shapeId="0" xr:uid="{00000000-0006-0000-0000-0000D8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54" authorId="0" shapeId="0" xr:uid="{00000000-0006-0000-0000-0000D9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54" authorId="0" shapeId="0" xr:uid="{00000000-0006-0000-0000-0000DA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54" authorId="0" shapeId="0" xr:uid="{00000000-0006-0000-0000-0000DB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54" authorId="0" shapeId="0" xr:uid="{00000000-0006-0000-0000-0000DC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54" authorId="0" shapeId="0" xr:uid="{00000000-0006-0000-0000-0000DD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54" authorId="0" shapeId="0" xr:uid="{00000000-0006-0000-0000-0000DE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54" authorId="0" shapeId="0" xr:uid="{00000000-0006-0000-0000-0000DF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54" authorId="0" shapeId="0" xr:uid="{00000000-0006-0000-0000-0000E0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54" authorId="0" shapeId="0" xr:uid="{00000000-0006-0000-0000-0000E1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54" authorId="0" shapeId="0" xr:uid="{00000000-0006-0000-0000-0000E2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54" authorId="0" shapeId="0" xr:uid="{00000000-0006-0000-0000-0000E3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54" authorId="0" shapeId="0" xr:uid="{00000000-0006-0000-0000-0000E4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54" authorId="0" shapeId="0" xr:uid="{00000000-0006-0000-0000-0000E5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54" authorId="0" shapeId="0" xr:uid="{00000000-0006-0000-0000-0000E6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55" authorId="1" shapeId="0" xr:uid="{00000000-0006-0000-0000-0000E7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55" authorId="1" shapeId="0" xr:uid="{00000000-0006-0000-0000-0000E8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55" authorId="1" shapeId="0" xr:uid="{00000000-0006-0000-0000-0000E9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55" authorId="1" shapeId="0" xr:uid="{00000000-0006-0000-0000-0000EA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55" authorId="1" shapeId="0" xr:uid="{1FC276D2-39BF-4E00-8087-C913B5A999A6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55" authorId="1" shapeId="0" xr:uid="{A526A84B-EE53-4D82-8F9C-5E39047FB1F2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55" authorId="1" shapeId="0" xr:uid="{00000000-0006-0000-0000-0000ED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55" authorId="1" shapeId="0" xr:uid="{00000000-0006-0000-0000-0000EE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55" authorId="1" shapeId="0" xr:uid="{00000000-0006-0000-0000-0000EF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55" authorId="1" shapeId="0" xr:uid="{00000000-0006-0000-0000-0000F0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55" authorId="1" shapeId="0" xr:uid="{00000000-0006-0000-0000-0000F1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55" authorId="1" shapeId="0" xr:uid="{00000000-0006-0000-0000-0000F2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55" authorId="1" shapeId="0" xr:uid="{00000000-0006-0000-0000-0000F3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55" authorId="1" shapeId="0" xr:uid="{00000000-0006-0000-0000-0000F4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55" authorId="1" shapeId="0" xr:uid="{00000000-0006-0000-0000-0000F5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55" authorId="1" shapeId="0" xr:uid="{00000000-0006-0000-0000-0000F6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55" authorId="1" shapeId="0" xr:uid="{00000000-0006-0000-0000-0000F7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55" authorId="1" shapeId="0" xr:uid="{00000000-0006-0000-0000-0000F801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56" authorId="0" shapeId="0" xr:uid="{00000000-0006-0000-0000-0000F9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56" authorId="0" shapeId="0" xr:uid="{00000000-0006-0000-0000-0000FA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56" authorId="0" shapeId="0" xr:uid="{00000000-0006-0000-0000-0000FB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56" authorId="0" shapeId="0" xr:uid="{00000000-0006-0000-0000-0000FC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56" authorId="0" shapeId="0" xr:uid="{00000000-0006-0000-0000-0000FD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56" authorId="0" shapeId="0" xr:uid="{00000000-0006-0000-0000-0000FE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56" authorId="0" shapeId="0" xr:uid="{00000000-0006-0000-0000-0000FF01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56" authorId="0" shapeId="0" xr:uid="{00000000-0006-0000-0000-000000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56" authorId="0" shapeId="0" xr:uid="{00000000-0006-0000-0000-000001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56" authorId="0" shapeId="0" xr:uid="{00000000-0006-0000-0000-000002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56" authorId="0" shapeId="0" xr:uid="{00000000-0006-0000-0000-000003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56" authorId="0" shapeId="0" xr:uid="{00000000-0006-0000-0000-000004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56" authorId="0" shapeId="0" xr:uid="{00000000-0006-0000-0000-000005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56" authorId="0" shapeId="0" xr:uid="{00000000-0006-0000-0000-000006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56" authorId="0" shapeId="0" xr:uid="{00000000-0006-0000-0000-000007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56" authorId="0" shapeId="0" xr:uid="{00000000-0006-0000-0000-000008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56" authorId="0" shapeId="0" xr:uid="{00000000-0006-0000-0000-000009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56" authorId="0" shapeId="0" xr:uid="{00000000-0006-0000-0000-00000A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57" authorId="1" shapeId="0" xr:uid="{00000000-0006-0000-0000-00000B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57" authorId="1" shapeId="0" xr:uid="{00000000-0006-0000-0000-00000C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57" authorId="1" shapeId="0" xr:uid="{00000000-0006-0000-0000-00000D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57" authorId="1" shapeId="0" xr:uid="{00000000-0006-0000-0000-00000E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57" authorId="1" shapeId="0" xr:uid="{00000000-0006-0000-0000-00000F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57" authorId="1" shapeId="0" xr:uid="{00000000-0006-0000-0000-000010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57" authorId="1" shapeId="0" xr:uid="{00000000-0006-0000-0000-000011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57" authorId="1" shapeId="0" xr:uid="{00000000-0006-0000-0000-000012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57" authorId="1" shapeId="0" xr:uid="{00000000-0006-0000-0000-000013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57" authorId="1" shapeId="0" xr:uid="{00000000-0006-0000-0000-000014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57" authorId="1" shapeId="0" xr:uid="{00000000-0006-0000-0000-000015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57" authorId="1" shapeId="0" xr:uid="{00000000-0006-0000-0000-000016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57" authorId="1" shapeId="0" xr:uid="{00000000-0006-0000-0000-000017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57" authorId="1" shapeId="0" xr:uid="{00000000-0006-0000-0000-000018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57" authorId="1" shapeId="0" xr:uid="{00000000-0006-0000-0000-000019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57" authorId="1" shapeId="0" xr:uid="{00000000-0006-0000-0000-00001A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57" authorId="1" shapeId="0" xr:uid="{00000000-0006-0000-0000-00001B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57" authorId="1" shapeId="0" xr:uid="{00000000-0006-0000-0000-00001C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58" authorId="0" shapeId="0" xr:uid="{00000000-0006-0000-0000-00001D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58" authorId="0" shapeId="0" xr:uid="{00000000-0006-0000-0000-00001E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58" authorId="0" shapeId="0" xr:uid="{00000000-0006-0000-0000-00001F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58" authorId="0" shapeId="0" xr:uid="{00000000-0006-0000-0000-000020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58" authorId="0" shapeId="0" xr:uid="{00000000-0006-0000-0000-000021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58" authorId="0" shapeId="0" xr:uid="{00000000-0006-0000-0000-000022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58" authorId="0" shapeId="0" xr:uid="{00000000-0006-0000-0000-000023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58" authorId="0" shapeId="0" xr:uid="{00000000-0006-0000-0000-000024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58" authorId="0" shapeId="0" xr:uid="{00000000-0006-0000-0000-000025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58" authorId="0" shapeId="0" xr:uid="{00000000-0006-0000-0000-000026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58" authorId="0" shapeId="0" xr:uid="{00000000-0006-0000-0000-000027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58" authorId="0" shapeId="0" xr:uid="{00000000-0006-0000-0000-000028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58" authorId="0" shapeId="0" xr:uid="{00000000-0006-0000-0000-000029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58" authorId="0" shapeId="0" xr:uid="{00000000-0006-0000-0000-00002A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58" authorId="0" shapeId="0" xr:uid="{00000000-0006-0000-0000-00002B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58" authorId="0" shapeId="0" xr:uid="{00000000-0006-0000-0000-00002C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58" authorId="0" shapeId="0" xr:uid="{00000000-0006-0000-0000-00002D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58" authorId="0" shapeId="0" xr:uid="{00000000-0006-0000-0000-00002E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59" authorId="1" shapeId="0" xr:uid="{00000000-0006-0000-0000-00002F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59" authorId="1" shapeId="0" xr:uid="{00000000-0006-0000-0000-000030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59" authorId="1" shapeId="0" xr:uid="{00000000-0006-0000-0000-000031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59" authorId="1" shapeId="0" xr:uid="{00000000-0006-0000-0000-000032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59" authorId="1" shapeId="0" xr:uid="{00000000-0006-0000-0000-000033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59" authorId="1" shapeId="0" xr:uid="{00000000-0006-0000-0000-000034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59" authorId="1" shapeId="0" xr:uid="{00000000-0006-0000-0000-000035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59" authorId="1" shapeId="0" xr:uid="{00000000-0006-0000-0000-000036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59" authorId="1" shapeId="0" xr:uid="{00000000-0006-0000-0000-000037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59" authorId="1" shapeId="0" xr:uid="{00000000-0006-0000-0000-000038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59" authorId="1" shapeId="0" xr:uid="{00000000-0006-0000-0000-000039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59" authorId="1" shapeId="0" xr:uid="{00000000-0006-0000-0000-00003A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59" authorId="1" shapeId="0" xr:uid="{00000000-0006-0000-0000-00003B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59" authorId="1" shapeId="0" xr:uid="{00000000-0006-0000-0000-00003C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59" authorId="1" shapeId="0" xr:uid="{00000000-0006-0000-0000-00003D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59" authorId="1" shapeId="0" xr:uid="{00000000-0006-0000-0000-00003E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59" authorId="1" shapeId="0" xr:uid="{00000000-0006-0000-0000-00003F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59" authorId="1" shapeId="0" xr:uid="{00000000-0006-0000-0000-000040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60" authorId="0" shapeId="0" xr:uid="{00000000-0006-0000-0000-000041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60" authorId="0" shapeId="0" xr:uid="{00000000-0006-0000-0000-000042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60" authorId="0" shapeId="0" xr:uid="{00000000-0006-0000-0000-000043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60" authorId="0" shapeId="0" xr:uid="{00000000-0006-0000-0000-000044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60" authorId="0" shapeId="0" xr:uid="{00000000-0006-0000-0000-000045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60" authorId="0" shapeId="0" xr:uid="{00000000-0006-0000-0000-000046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60" authorId="0" shapeId="0" xr:uid="{00000000-0006-0000-0000-000047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60" authorId="0" shapeId="0" xr:uid="{00000000-0006-0000-0000-000048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60" authorId="0" shapeId="0" xr:uid="{00000000-0006-0000-0000-000049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60" authorId="0" shapeId="0" xr:uid="{00000000-0006-0000-0000-00004A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60" authorId="0" shapeId="0" xr:uid="{00000000-0006-0000-0000-00004B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60" authorId="0" shapeId="0" xr:uid="{00000000-0006-0000-0000-00004C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60" authorId="0" shapeId="0" xr:uid="{00000000-0006-0000-0000-00004D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60" authorId="0" shapeId="0" xr:uid="{00000000-0006-0000-0000-00004E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60" authorId="0" shapeId="0" xr:uid="{00000000-0006-0000-0000-00004F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60" authorId="0" shapeId="0" xr:uid="{00000000-0006-0000-0000-000050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60" authorId="0" shapeId="0" xr:uid="{00000000-0006-0000-0000-000051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60" authorId="0" shapeId="0" xr:uid="{00000000-0006-0000-0000-000052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61" authorId="1" shapeId="0" xr:uid="{00000000-0006-0000-0000-000053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61" authorId="1" shapeId="0" xr:uid="{00000000-0006-0000-0000-000054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61" authorId="1" shapeId="0" xr:uid="{00000000-0006-0000-0000-000055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61" authorId="1" shapeId="0" xr:uid="{00000000-0006-0000-0000-000056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61" authorId="1" shapeId="0" xr:uid="{00000000-0006-0000-0000-000057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61" authorId="1" shapeId="0" xr:uid="{00000000-0006-0000-0000-000058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61" authorId="1" shapeId="0" xr:uid="{00000000-0006-0000-0000-000059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61" authorId="1" shapeId="0" xr:uid="{00000000-0006-0000-0000-00005A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61" authorId="1" shapeId="0" xr:uid="{00000000-0006-0000-0000-00005B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61" authorId="1" shapeId="0" xr:uid="{00000000-0006-0000-0000-00005C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61" authorId="1" shapeId="0" xr:uid="{00000000-0006-0000-0000-00005D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61" authorId="1" shapeId="0" xr:uid="{00000000-0006-0000-0000-00005E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61" authorId="1" shapeId="0" xr:uid="{00000000-0006-0000-0000-00005F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61" authorId="1" shapeId="0" xr:uid="{00000000-0006-0000-0000-000060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61" authorId="1" shapeId="0" xr:uid="{00000000-0006-0000-0000-000061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61" authorId="1" shapeId="0" xr:uid="{00000000-0006-0000-0000-000062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61" authorId="1" shapeId="0" xr:uid="{00000000-0006-0000-0000-000063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61" authorId="1" shapeId="0" xr:uid="{00000000-0006-0000-0000-000064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62" authorId="0" shapeId="0" xr:uid="{00000000-0006-0000-0000-000065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62" authorId="0" shapeId="0" xr:uid="{00000000-0006-0000-0000-000066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62" authorId="0" shapeId="0" xr:uid="{00000000-0006-0000-0000-000067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62" authorId="0" shapeId="0" xr:uid="{00000000-0006-0000-0000-000068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62" authorId="0" shapeId="0" xr:uid="{00000000-0006-0000-0000-000069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62" authorId="0" shapeId="0" xr:uid="{00000000-0006-0000-0000-00006A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62" authorId="0" shapeId="0" xr:uid="{00000000-0006-0000-0000-00006B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62" authorId="0" shapeId="0" xr:uid="{00000000-0006-0000-0000-00006C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62" authorId="0" shapeId="0" xr:uid="{00000000-0006-0000-0000-00006D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62" authorId="0" shapeId="0" xr:uid="{00000000-0006-0000-0000-00006E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62" authorId="0" shapeId="0" xr:uid="{00000000-0006-0000-0000-00006F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62" authorId="0" shapeId="0" xr:uid="{00000000-0006-0000-0000-000070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62" authorId="0" shapeId="0" xr:uid="{00000000-0006-0000-0000-000071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62" authorId="0" shapeId="0" xr:uid="{00000000-0006-0000-0000-000072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62" authorId="0" shapeId="0" xr:uid="{00000000-0006-0000-0000-000073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62" authorId="0" shapeId="0" xr:uid="{00000000-0006-0000-0000-000074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62" authorId="0" shapeId="0" xr:uid="{00000000-0006-0000-0000-000075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62" authorId="0" shapeId="0" xr:uid="{00000000-0006-0000-0000-000076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63" authorId="1" shapeId="0" xr:uid="{00000000-0006-0000-0000-000077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63" authorId="1" shapeId="0" xr:uid="{00000000-0006-0000-0000-000078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63" authorId="1" shapeId="0" xr:uid="{00000000-0006-0000-0000-000079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63" authorId="1" shapeId="0" xr:uid="{00000000-0006-0000-0000-00007A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63" authorId="1" shapeId="0" xr:uid="{00000000-0006-0000-0000-00007B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63" authorId="1" shapeId="0" xr:uid="{00000000-0006-0000-0000-00007C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63" authorId="1" shapeId="0" xr:uid="{00000000-0006-0000-0000-00007D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63" authorId="1" shapeId="0" xr:uid="{00000000-0006-0000-0000-00007E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63" authorId="1" shapeId="0" xr:uid="{00000000-0006-0000-0000-00007F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63" authorId="1" shapeId="0" xr:uid="{00000000-0006-0000-0000-000080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63" authorId="1" shapeId="0" xr:uid="{00000000-0006-0000-0000-000081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63" authorId="1" shapeId="0" xr:uid="{00000000-0006-0000-0000-000082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63" authorId="1" shapeId="0" xr:uid="{00000000-0006-0000-0000-000083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63" authorId="1" shapeId="0" xr:uid="{00000000-0006-0000-0000-000084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63" authorId="1" shapeId="0" xr:uid="{00000000-0006-0000-0000-000085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63" authorId="1" shapeId="0" xr:uid="{00000000-0006-0000-0000-000086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63" authorId="1" shapeId="0" xr:uid="{00000000-0006-0000-0000-000087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63" authorId="1" shapeId="0" xr:uid="{00000000-0006-0000-0000-000088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70" authorId="0" shapeId="0" xr:uid="{00000000-0006-0000-0000-000089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70" authorId="0" shapeId="0" xr:uid="{00000000-0006-0000-0000-00008A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70" authorId="0" shapeId="0" xr:uid="{00000000-0006-0000-0000-00008B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70" authorId="0" shapeId="0" xr:uid="{00000000-0006-0000-0000-00008C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70" authorId="0" shapeId="0" xr:uid="{00000000-0006-0000-0000-00008D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70" authorId="0" shapeId="0" xr:uid="{00000000-0006-0000-0000-00008E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70" authorId="0" shapeId="0" xr:uid="{00000000-0006-0000-0000-00008F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70" authorId="0" shapeId="0" xr:uid="{00000000-0006-0000-0000-000090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70" authorId="0" shapeId="0" xr:uid="{00000000-0006-0000-0000-000091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70" authorId="0" shapeId="0" xr:uid="{00000000-0006-0000-0000-000092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70" authorId="0" shapeId="0" xr:uid="{00000000-0006-0000-0000-000093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70" authorId="0" shapeId="0" xr:uid="{00000000-0006-0000-0000-000094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70" authorId="0" shapeId="0" xr:uid="{00000000-0006-0000-0000-000095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70" authorId="0" shapeId="0" xr:uid="{00000000-0006-0000-0000-000096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70" authorId="0" shapeId="0" xr:uid="{00000000-0006-0000-0000-000097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70" authorId="0" shapeId="0" xr:uid="{00000000-0006-0000-0000-000098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70" authorId="0" shapeId="0" xr:uid="{00000000-0006-0000-0000-000099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70" authorId="0" shapeId="0" xr:uid="{00000000-0006-0000-0000-00009A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71" authorId="1" shapeId="0" xr:uid="{00000000-0006-0000-0000-00009B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71" authorId="1" shapeId="0" xr:uid="{00000000-0006-0000-0000-00009C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71" authorId="1" shapeId="0" xr:uid="{00000000-0006-0000-0000-00009D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71" authorId="1" shapeId="0" xr:uid="{00000000-0006-0000-0000-00009E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71" authorId="1" shapeId="0" xr:uid="{00000000-0006-0000-0000-00009F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71" authorId="1" shapeId="0" xr:uid="{00000000-0006-0000-0000-0000A0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71" authorId="1" shapeId="0" xr:uid="{00000000-0006-0000-0000-0000A1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71" authorId="1" shapeId="0" xr:uid="{00000000-0006-0000-0000-0000A2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71" authorId="1" shapeId="0" xr:uid="{00000000-0006-0000-0000-0000A3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71" authorId="1" shapeId="0" xr:uid="{00000000-0006-0000-0000-0000A4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71" authorId="1" shapeId="0" xr:uid="{00000000-0006-0000-0000-0000A5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71" authorId="1" shapeId="0" xr:uid="{00000000-0006-0000-0000-0000A6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71" authorId="1" shapeId="0" xr:uid="{00000000-0006-0000-0000-0000A7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71" authorId="1" shapeId="0" xr:uid="{00000000-0006-0000-0000-0000A8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71" authorId="1" shapeId="0" xr:uid="{00000000-0006-0000-0000-0000A9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71" authorId="1" shapeId="0" xr:uid="{00000000-0006-0000-0000-0000AA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71" authorId="1" shapeId="0" xr:uid="{00000000-0006-0000-0000-0000AB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71" authorId="1" shapeId="0" xr:uid="{00000000-0006-0000-0000-0000AC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72" authorId="0" shapeId="0" xr:uid="{00000000-0006-0000-0000-0000AD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72" authorId="0" shapeId="0" xr:uid="{00000000-0006-0000-0000-0000AE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72" authorId="0" shapeId="0" xr:uid="{00000000-0006-0000-0000-0000AF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72" authorId="0" shapeId="0" xr:uid="{00000000-0006-0000-0000-0000B0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72" authorId="0" shapeId="0" xr:uid="{00000000-0006-0000-0000-0000B1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72" authorId="0" shapeId="0" xr:uid="{00000000-0006-0000-0000-0000B2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72" authorId="0" shapeId="0" xr:uid="{00000000-0006-0000-0000-0000B3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72" authorId="0" shapeId="0" xr:uid="{00000000-0006-0000-0000-0000B4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72" authorId="0" shapeId="0" xr:uid="{00000000-0006-0000-0000-0000B5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72" authorId="0" shapeId="0" xr:uid="{00000000-0006-0000-0000-0000B6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72" authorId="0" shapeId="0" xr:uid="{00000000-0006-0000-0000-0000B7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72" authorId="0" shapeId="0" xr:uid="{00000000-0006-0000-0000-0000B8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72" authorId="0" shapeId="0" xr:uid="{00000000-0006-0000-0000-0000B9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72" authorId="0" shapeId="0" xr:uid="{00000000-0006-0000-0000-0000BA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72" authorId="0" shapeId="0" xr:uid="{00000000-0006-0000-0000-0000BB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72" authorId="0" shapeId="0" xr:uid="{00000000-0006-0000-0000-0000BC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72" authorId="0" shapeId="0" xr:uid="{00000000-0006-0000-0000-0000BD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72" authorId="0" shapeId="0" xr:uid="{00000000-0006-0000-0000-0000BE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73" authorId="1" shapeId="0" xr:uid="{00000000-0006-0000-0000-0000BF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73" authorId="1" shapeId="0" xr:uid="{00000000-0006-0000-0000-0000C0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73" authorId="1" shapeId="0" xr:uid="{00000000-0006-0000-0000-0000C1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73" authorId="1" shapeId="0" xr:uid="{00000000-0006-0000-0000-0000C2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73" authorId="1" shapeId="0" xr:uid="{00000000-0006-0000-0000-0000C3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73" authorId="1" shapeId="0" xr:uid="{00000000-0006-0000-0000-0000C4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73" authorId="1" shapeId="0" xr:uid="{00000000-0006-0000-0000-0000C5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73" authorId="1" shapeId="0" xr:uid="{00000000-0006-0000-0000-0000C6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73" authorId="1" shapeId="0" xr:uid="{00000000-0006-0000-0000-0000C7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73" authorId="1" shapeId="0" xr:uid="{00000000-0006-0000-0000-0000C8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73" authorId="1" shapeId="0" xr:uid="{00000000-0006-0000-0000-0000C9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73" authorId="1" shapeId="0" xr:uid="{00000000-0006-0000-0000-0000CA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73" authorId="1" shapeId="0" xr:uid="{00000000-0006-0000-0000-0000CB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73" authorId="1" shapeId="0" xr:uid="{00000000-0006-0000-0000-0000CC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73" authorId="1" shapeId="0" xr:uid="{00000000-0006-0000-0000-0000CD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73" authorId="1" shapeId="0" xr:uid="{00000000-0006-0000-0000-0000CE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73" authorId="1" shapeId="0" xr:uid="{00000000-0006-0000-0000-0000CF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73" authorId="1" shapeId="0" xr:uid="{00000000-0006-0000-0000-0000D0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74" authorId="0" shapeId="0" xr:uid="{00000000-0006-0000-0000-0000D1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74" authorId="0" shapeId="0" xr:uid="{00000000-0006-0000-0000-0000D2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74" authorId="0" shapeId="0" xr:uid="{00000000-0006-0000-0000-0000D3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74" authorId="0" shapeId="0" xr:uid="{00000000-0006-0000-0000-0000D4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74" authorId="0" shapeId="0" xr:uid="{00000000-0006-0000-0000-0000D5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74" authorId="0" shapeId="0" xr:uid="{00000000-0006-0000-0000-0000D6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74" authorId="0" shapeId="0" xr:uid="{00000000-0006-0000-0000-0000D7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74" authorId="0" shapeId="0" xr:uid="{00000000-0006-0000-0000-0000D8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74" authorId="0" shapeId="0" xr:uid="{00000000-0006-0000-0000-0000D9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74" authorId="0" shapeId="0" xr:uid="{00000000-0006-0000-0000-0000DA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74" authorId="0" shapeId="0" xr:uid="{00000000-0006-0000-0000-0000DB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74" authorId="0" shapeId="0" xr:uid="{00000000-0006-0000-0000-0000DC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74" authorId="0" shapeId="0" xr:uid="{00000000-0006-0000-0000-0000DD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74" authorId="0" shapeId="0" xr:uid="{00000000-0006-0000-0000-0000DE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74" authorId="0" shapeId="0" xr:uid="{00000000-0006-0000-0000-0000DF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74" authorId="0" shapeId="0" xr:uid="{00000000-0006-0000-0000-0000E0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74" authorId="0" shapeId="0" xr:uid="{00000000-0006-0000-0000-0000E1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74" authorId="0" shapeId="0" xr:uid="{00000000-0006-0000-0000-0000E2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75" authorId="1" shapeId="0" xr:uid="{00000000-0006-0000-0000-0000E3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75" authorId="1" shapeId="0" xr:uid="{00000000-0006-0000-0000-0000E4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75" authorId="1" shapeId="0" xr:uid="{00000000-0006-0000-0000-0000E5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75" authorId="1" shapeId="0" xr:uid="{00000000-0006-0000-0000-0000E6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75" authorId="1" shapeId="0" xr:uid="{00000000-0006-0000-0000-0000E7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75" authorId="1" shapeId="0" xr:uid="{00000000-0006-0000-0000-0000E8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75" authorId="1" shapeId="0" xr:uid="{00000000-0006-0000-0000-0000E9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75" authorId="1" shapeId="0" xr:uid="{00000000-0006-0000-0000-0000EA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75" authorId="1" shapeId="0" xr:uid="{00000000-0006-0000-0000-0000EB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75" authorId="1" shapeId="0" xr:uid="{00000000-0006-0000-0000-0000EC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75" authorId="1" shapeId="0" xr:uid="{00000000-0006-0000-0000-0000ED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75" authorId="1" shapeId="0" xr:uid="{00000000-0006-0000-0000-0000EE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75" authorId="1" shapeId="0" xr:uid="{00000000-0006-0000-0000-0000EF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75" authorId="1" shapeId="0" xr:uid="{00000000-0006-0000-0000-0000F0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75" authorId="1" shapeId="0" xr:uid="{00000000-0006-0000-0000-0000F1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75" authorId="1" shapeId="0" xr:uid="{00000000-0006-0000-0000-0000F2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75" authorId="1" shapeId="0" xr:uid="{00000000-0006-0000-0000-0000F3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75" authorId="1" shapeId="0" xr:uid="{00000000-0006-0000-0000-0000F402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76" authorId="0" shapeId="0" xr:uid="{00000000-0006-0000-0000-0000F5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76" authorId="0" shapeId="0" xr:uid="{00000000-0006-0000-0000-0000F6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76" authorId="0" shapeId="0" xr:uid="{00000000-0006-0000-0000-0000F7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76" authorId="0" shapeId="0" xr:uid="{00000000-0006-0000-0000-0000F8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76" authorId="0" shapeId="0" xr:uid="{00000000-0006-0000-0000-0000F9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76" authorId="0" shapeId="0" xr:uid="{00000000-0006-0000-0000-0000FA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76" authorId="0" shapeId="0" xr:uid="{00000000-0006-0000-0000-0000FB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76" authorId="0" shapeId="0" xr:uid="{00000000-0006-0000-0000-0000FC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76" authorId="0" shapeId="0" xr:uid="{00000000-0006-0000-0000-0000FD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76" authorId="0" shapeId="0" xr:uid="{00000000-0006-0000-0000-0000FE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76" authorId="0" shapeId="0" xr:uid="{00000000-0006-0000-0000-0000FF02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76" authorId="0" shapeId="0" xr:uid="{00000000-0006-0000-0000-000000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76" authorId="0" shapeId="0" xr:uid="{00000000-0006-0000-0000-000001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76" authorId="0" shapeId="0" xr:uid="{00000000-0006-0000-0000-000002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76" authorId="0" shapeId="0" xr:uid="{00000000-0006-0000-0000-000003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76" authorId="0" shapeId="0" xr:uid="{00000000-0006-0000-0000-000004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76" authorId="0" shapeId="0" xr:uid="{00000000-0006-0000-0000-000005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76" authorId="0" shapeId="0" xr:uid="{00000000-0006-0000-0000-000006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77" authorId="1" shapeId="0" xr:uid="{00000000-0006-0000-0000-000007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77" authorId="1" shapeId="0" xr:uid="{00000000-0006-0000-0000-000008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77" authorId="1" shapeId="0" xr:uid="{00000000-0006-0000-0000-000009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77" authorId="1" shapeId="0" xr:uid="{00000000-0006-0000-0000-00000A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77" authorId="1" shapeId="0" xr:uid="{00000000-0006-0000-0000-00000B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77" authorId="1" shapeId="0" xr:uid="{00000000-0006-0000-0000-00000C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77" authorId="1" shapeId="0" xr:uid="{00000000-0006-0000-0000-00000D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77" authorId="1" shapeId="0" xr:uid="{00000000-0006-0000-0000-00000E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77" authorId="1" shapeId="0" xr:uid="{00000000-0006-0000-0000-00000F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77" authorId="1" shapeId="0" xr:uid="{00000000-0006-0000-0000-000010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77" authorId="1" shapeId="0" xr:uid="{00000000-0006-0000-0000-000011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77" authorId="1" shapeId="0" xr:uid="{00000000-0006-0000-0000-000012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77" authorId="1" shapeId="0" xr:uid="{00000000-0006-0000-0000-000013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77" authorId="1" shapeId="0" xr:uid="{00000000-0006-0000-0000-000014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77" authorId="1" shapeId="0" xr:uid="{00000000-0006-0000-0000-000015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77" authorId="1" shapeId="0" xr:uid="{00000000-0006-0000-0000-000016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77" authorId="1" shapeId="0" xr:uid="{00000000-0006-0000-0000-000017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77" authorId="1" shapeId="0" xr:uid="{00000000-0006-0000-0000-000018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78" authorId="0" shapeId="0" xr:uid="{00000000-0006-0000-0000-000019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78" authorId="0" shapeId="0" xr:uid="{00000000-0006-0000-0000-00001A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78" authorId="0" shapeId="0" xr:uid="{00000000-0006-0000-0000-00001B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78" authorId="0" shapeId="0" xr:uid="{00000000-0006-0000-0000-00001C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78" authorId="0" shapeId="0" xr:uid="{00000000-0006-0000-0000-00001D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78" authorId="0" shapeId="0" xr:uid="{00000000-0006-0000-0000-00001E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78" authorId="0" shapeId="0" xr:uid="{00000000-0006-0000-0000-00001F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78" authorId="0" shapeId="0" xr:uid="{00000000-0006-0000-0000-000020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78" authorId="0" shapeId="0" xr:uid="{00000000-0006-0000-0000-000021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78" authorId="0" shapeId="0" xr:uid="{00000000-0006-0000-0000-000022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78" authorId="0" shapeId="0" xr:uid="{00000000-0006-0000-0000-000023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78" authorId="0" shapeId="0" xr:uid="{00000000-0006-0000-0000-000024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78" authorId="0" shapeId="0" xr:uid="{00000000-0006-0000-0000-000025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78" authorId="0" shapeId="0" xr:uid="{00000000-0006-0000-0000-000026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78" authorId="0" shapeId="0" xr:uid="{00000000-0006-0000-0000-000027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78" authorId="0" shapeId="0" xr:uid="{00000000-0006-0000-0000-000028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78" authorId="0" shapeId="0" xr:uid="{00000000-0006-0000-0000-000029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78" authorId="0" shapeId="0" xr:uid="{00000000-0006-0000-0000-00002A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79" authorId="1" shapeId="0" xr:uid="{00000000-0006-0000-0000-00002B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79" authorId="1" shapeId="0" xr:uid="{00000000-0006-0000-0000-00002C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79" authorId="1" shapeId="0" xr:uid="{00000000-0006-0000-0000-00002D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79" authorId="1" shapeId="0" xr:uid="{00000000-0006-0000-0000-00002E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79" authorId="1" shapeId="0" xr:uid="{00000000-0006-0000-0000-00002F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79" authorId="1" shapeId="0" xr:uid="{00000000-0006-0000-0000-000030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79" authorId="1" shapeId="0" xr:uid="{00000000-0006-0000-0000-000031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79" authorId="1" shapeId="0" xr:uid="{00000000-0006-0000-0000-000032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79" authorId="1" shapeId="0" xr:uid="{00000000-0006-0000-0000-000033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79" authorId="1" shapeId="0" xr:uid="{00000000-0006-0000-0000-000034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79" authorId="1" shapeId="0" xr:uid="{00000000-0006-0000-0000-000035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79" authorId="1" shapeId="0" xr:uid="{00000000-0006-0000-0000-000036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79" authorId="1" shapeId="0" xr:uid="{00000000-0006-0000-0000-000037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79" authorId="1" shapeId="0" xr:uid="{00000000-0006-0000-0000-000038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79" authorId="1" shapeId="0" xr:uid="{00000000-0006-0000-0000-000039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79" authorId="1" shapeId="0" xr:uid="{00000000-0006-0000-0000-00003A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79" authorId="1" shapeId="0" xr:uid="{00000000-0006-0000-0000-00003B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79" authorId="1" shapeId="0" xr:uid="{00000000-0006-0000-0000-00003C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80" authorId="0" shapeId="0" xr:uid="{00000000-0006-0000-0000-00003D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80" authorId="0" shapeId="0" xr:uid="{00000000-0006-0000-0000-00003E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80" authorId="0" shapeId="0" xr:uid="{00000000-0006-0000-0000-00003F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80" authorId="0" shapeId="0" xr:uid="{00000000-0006-0000-0000-000040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80" authorId="0" shapeId="0" xr:uid="{00000000-0006-0000-0000-000041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80" authorId="0" shapeId="0" xr:uid="{00000000-0006-0000-0000-000042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80" authorId="0" shapeId="0" xr:uid="{00000000-0006-0000-0000-000043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80" authorId="0" shapeId="0" xr:uid="{00000000-0006-0000-0000-000044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80" authorId="0" shapeId="0" xr:uid="{00000000-0006-0000-0000-000045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80" authorId="0" shapeId="0" xr:uid="{00000000-0006-0000-0000-000046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80" authorId="0" shapeId="0" xr:uid="{00000000-0006-0000-0000-000047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80" authorId="0" shapeId="0" xr:uid="{00000000-0006-0000-0000-000048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80" authorId="0" shapeId="0" xr:uid="{00000000-0006-0000-0000-000049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80" authorId="0" shapeId="0" xr:uid="{00000000-0006-0000-0000-00004A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80" authorId="0" shapeId="0" xr:uid="{00000000-0006-0000-0000-00004B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80" authorId="0" shapeId="0" xr:uid="{00000000-0006-0000-0000-00004C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80" authorId="0" shapeId="0" xr:uid="{00000000-0006-0000-0000-00004D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80" authorId="0" shapeId="0" xr:uid="{00000000-0006-0000-0000-00004E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81" authorId="1" shapeId="0" xr:uid="{00000000-0006-0000-0000-00004F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81" authorId="1" shapeId="0" xr:uid="{00000000-0006-0000-0000-000050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81" authorId="1" shapeId="0" xr:uid="{00000000-0006-0000-0000-000051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81" authorId="1" shapeId="0" xr:uid="{00000000-0006-0000-0000-000052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81" authorId="1" shapeId="0" xr:uid="{00000000-0006-0000-0000-000053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81" authorId="1" shapeId="0" xr:uid="{00000000-0006-0000-0000-000054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81" authorId="1" shapeId="0" xr:uid="{00000000-0006-0000-0000-000055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81" authorId="1" shapeId="0" xr:uid="{00000000-0006-0000-0000-000056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81" authorId="1" shapeId="0" xr:uid="{00000000-0006-0000-0000-000057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81" authorId="1" shapeId="0" xr:uid="{00000000-0006-0000-0000-000058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81" authorId="1" shapeId="0" xr:uid="{00000000-0006-0000-0000-000059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81" authorId="1" shapeId="0" xr:uid="{00000000-0006-0000-0000-00005A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81" authorId="1" shapeId="0" xr:uid="{00000000-0006-0000-0000-00005B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81" authorId="1" shapeId="0" xr:uid="{00000000-0006-0000-0000-00005C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81" authorId="1" shapeId="0" xr:uid="{00000000-0006-0000-0000-00005D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81" authorId="1" shapeId="0" xr:uid="{00000000-0006-0000-0000-00005E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81" authorId="1" shapeId="0" xr:uid="{00000000-0006-0000-0000-00005F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81" authorId="1" shapeId="0" xr:uid="{00000000-0006-0000-0000-000060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82" authorId="0" shapeId="0" xr:uid="{00000000-0006-0000-0000-000061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82" authorId="0" shapeId="0" xr:uid="{00000000-0006-0000-0000-000062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82" authorId="0" shapeId="0" xr:uid="{00000000-0006-0000-0000-000063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82" authorId="0" shapeId="0" xr:uid="{00000000-0006-0000-0000-000064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82" authorId="0" shapeId="0" xr:uid="{00000000-0006-0000-0000-000065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82" authorId="0" shapeId="0" xr:uid="{00000000-0006-0000-0000-000066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82" authorId="0" shapeId="0" xr:uid="{00000000-0006-0000-0000-000067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82" authorId="0" shapeId="0" xr:uid="{00000000-0006-0000-0000-000068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82" authorId="0" shapeId="0" xr:uid="{00000000-0006-0000-0000-000069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82" authorId="0" shapeId="0" xr:uid="{00000000-0006-0000-0000-00006A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82" authorId="0" shapeId="0" xr:uid="{00000000-0006-0000-0000-00006B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82" authorId="0" shapeId="0" xr:uid="{00000000-0006-0000-0000-00006C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82" authorId="0" shapeId="0" xr:uid="{00000000-0006-0000-0000-00006D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82" authorId="0" shapeId="0" xr:uid="{00000000-0006-0000-0000-00006E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82" authorId="0" shapeId="0" xr:uid="{00000000-0006-0000-0000-00006F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82" authorId="0" shapeId="0" xr:uid="{00000000-0006-0000-0000-000070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82" authorId="0" shapeId="0" xr:uid="{00000000-0006-0000-0000-000071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82" authorId="0" shapeId="0" xr:uid="{00000000-0006-0000-0000-000072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83" authorId="1" shapeId="0" xr:uid="{00000000-0006-0000-0000-000073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83" authorId="1" shapeId="0" xr:uid="{00000000-0006-0000-0000-000074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83" authorId="1" shapeId="0" xr:uid="{00000000-0006-0000-0000-000075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83" authorId="1" shapeId="0" xr:uid="{00000000-0006-0000-0000-000076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83" authorId="1" shapeId="0" xr:uid="{00000000-0006-0000-0000-000077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83" authorId="1" shapeId="0" xr:uid="{00000000-0006-0000-0000-000078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83" authorId="1" shapeId="0" xr:uid="{00000000-0006-0000-0000-000079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83" authorId="1" shapeId="0" xr:uid="{00000000-0006-0000-0000-00007A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83" authorId="1" shapeId="0" xr:uid="{00000000-0006-0000-0000-00007B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83" authorId="1" shapeId="0" xr:uid="{00000000-0006-0000-0000-00007C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83" authorId="1" shapeId="0" xr:uid="{00000000-0006-0000-0000-00007D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83" authorId="1" shapeId="0" xr:uid="{00000000-0006-0000-0000-00007E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83" authorId="1" shapeId="0" xr:uid="{00000000-0006-0000-0000-00007F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83" authorId="1" shapeId="0" xr:uid="{00000000-0006-0000-0000-000080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83" authorId="1" shapeId="0" xr:uid="{00000000-0006-0000-0000-000081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83" authorId="1" shapeId="0" xr:uid="{00000000-0006-0000-0000-000082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83" authorId="1" shapeId="0" xr:uid="{00000000-0006-0000-0000-000083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83" authorId="1" shapeId="0" xr:uid="{00000000-0006-0000-0000-000084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84" authorId="0" shapeId="0" xr:uid="{00000000-0006-0000-0000-000085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84" authorId="0" shapeId="0" xr:uid="{00000000-0006-0000-0000-000086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84" authorId="0" shapeId="0" xr:uid="{00000000-0006-0000-0000-000087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84" authorId="0" shapeId="0" xr:uid="{00000000-0006-0000-0000-000088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84" authorId="0" shapeId="0" xr:uid="{00000000-0006-0000-0000-000089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84" authorId="0" shapeId="0" xr:uid="{00000000-0006-0000-0000-00008A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84" authorId="0" shapeId="0" xr:uid="{00000000-0006-0000-0000-00008B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84" authorId="0" shapeId="0" xr:uid="{00000000-0006-0000-0000-00008C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84" authorId="0" shapeId="0" xr:uid="{00000000-0006-0000-0000-00008D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84" authorId="0" shapeId="0" xr:uid="{00000000-0006-0000-0000-00008E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84" authorId="0" shapeId="0" xr:uid="{00000000-0006-0000-0000-00008F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84" authorId="0" shapeId="0" xr:uid="{00000000-0006-0000-0000-000090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84" authorId="0" shapeId="0" xr:uid="{00000000-0006-0000-0000-000091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84" authorId="0" shapeId="0" xr:uid="{00000000-0006-0000-0000-000092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84" authorId="0" shapeId="0" xr:uid="{00000000-0006-0000-0000-000093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84" authorId="0" shapeId="0" xr:uid="{00000000-0006-0000-0000-000094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84" authorId="0" shapeId="0" xr:uid="{00000000-0006-0000-0000-000095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84" authorId="0" shapeId="0" xr:uid="{00000000-0006-0000-0000-000096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85" authorId="1" shapeId="0" xr:uid="{00000000-0006-0000-0000-000097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85" authorId="1" shapeId="0" xr:uid="{00000000-0006-0000-0000-000098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85" authorId="1" shapeId="0" xr:uid="{00000000-0006-0000-0000-000099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85" authorId="1" shapeId="0" xr:uid="{00000000-0006-0000-0000-00009A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85" authorId="1" shapeId="0" xr:uid="{00000000-0006-0000-0000-00009B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85" authorId="1" shapeId="0" xr:uid="{00000000-0006-0000-0000-00009C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85" authorId="1" shapeId="0" xr:uid="{00000000-0006-0000-0000-00009D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85" authorId="1" shapeId="0" xr:uid="{00000000-0006-0000-0000-00009E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85" authorId="1" shapeId="0" xr:uid="{00000000-0006-0000-0000-00009F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85" authorId="1" shapeId="0" xr:uid="{00000000-0006-0000-0000-0000A0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85" authorId="1" shapeId="0" xr:uid="{00000000-0006-0000-0000-0000A1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85" authorId="1" shapeId="0" xr:uid="{00000000-0006-0000-0000-0000A2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85" authorId="1" shapeId="0" xr:uid="{00000000-0006-0000-0000-0000A3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85" authorId="1" shapeId="0" xr:uid="{00000000-0006-0000-0000-0000A4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85" authorId="1" shapeId="0" xr:uid="{00000000-0006-0000-0000-0000A5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85" authorId="1" shapeId="0" xr:uid="{00000000-0006-0000-0000-0000A6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85" authorId="1" shapeId="0" xr:uid="{00000000-0006-0000-0000-0000A7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85" authorId="1" shapeId="0" xr:uid="{00000000-0006-0000-0000-0000A8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86" authorId="0" shapeId="0" xr:uid="{00000000-0006-0000-0000-0000A9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86" authorId="0" shapeId="0" xr:uid="{00000000-0006-0000-0000-0000AA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86" authorId="0" shapeId="0" xr:uid="{00000000-0006-0000-0000-0000AB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86" authorId="0" shapeId="0" xr:uid="{00000000-0006-0000-0000-0000AC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86" authorId="0" shapeId="0" xr:uid="{00000000-0006-0000-0000-0000AD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86" authorId="0" shapeId="0" xr:uid="{00000000-0006-0000-0000-0000AE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86" authorId="0" shapeId="0" xr:uid="{00000000-0006-0000-0000-0000AF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86" authorId="0" shapeId="0" xr:uid="{00000000-0006-0000-0000-0000B0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86" authorId="0" shapeId="0" xr:uid="{00000000-0006-0000-0000-0000B1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86" authorId="0" shapeId="0" xr:uid="{00000000-0006-0000-0000-0000B2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86" authorId="0" shapeId="0" xr:uid="{00000000-0006-0000-0000-0000B3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86" authorId="0" shapeId="0" xr:uid="{00000000-0006-0000-0000-0000B4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86" authorId="0" shapeId="0" xr:uid="{00000000-0006-0000-0000-0000B5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86" authorId="0" shapeId="0" xr:uid="{00000000-0006-0000-0000-0000B6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86" authorId="0" shapeId="0" xr:uid="{00000000-0006-0000-0000-0000B7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86" authorId="0" shapeId="0" xr:uid="{00000000-0006-0000-0000-0000B8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86" authorId="0" shapeId="0" xr:uid="{00000000-0006-0000-0000-0000B9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86" authorId="0" shapeId="0" xr:uid="{00000000-0006-0000-0000-0000BA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87" authorId="1" shapeId="0" xr:uid="{00000000-0006-0000-0000-0000BB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87" authorId="1" shapeId="0" xr:uid="{00000000-0006-0000-0000-0000BC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87" authorId="1" shapeId="0" xr:uid="{00000000-0006-0000-0000-0000BD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87" authorId="1" shapeId="0" xr:uid="{00000000-0006-0000-0000-0000BE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87" authorId="1" shapeId="0" xr:uid="{00000000-0006-0000-0000-0000BF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87" authorId="1" shapeId="0" xr:uid="{00000000-0006-0000-0000-0000C0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87" authorId="1" shapeId="0" xr:uid="{00000000-0006-0000-0000-0000C1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87" authorId="1" shapeId="0" xr:uid="{00000000-0006-0000-0000-0000C2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87" authorId="1" shapeId="0" xr:uid="{00000000-0006-0000-0000-0000C3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87" authorId="1" shapeId="0" xr:uid="{00000000-0006-0000-0000-0000C4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87" authorId="1" shapeId="0" xr:uid="{00000000-0006-0000-0000-0000C5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87" authorId="1" shapeId="0" xr:uid="{00000000-0006-0000-0000-0000C6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87" authorId="1" shapeId="0" xr:uid="{00000000-0006-0000-0000-0000C7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87" authorId="1" shapeId="0" xr:uid="{00000000-0006-0000-0000-0000C8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87" authorId="1" shapeId="0" xr:uid="{00000000-0006-0000-0000-0000C9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87" authorId="1" shapeId="0" xr:uid="{00000000-0006-0000-0000-0000CA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87" authorId="1" shapeId="0" xr:uid="{00000000-0006-0000-0000-0000CB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87" authorId="1" shapeId="0" xr:uid="{00000000-0006-0000-0000-0000CC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88" authorId="0" shapeId="0" xr:uid="{00000000-0006-0000-0000-0000CD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88" authorId="0" shapeId="0" xr:uid="{00000000-0006-0000-0000-0000CE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88" authorId="0" shapeId="0" xr:uid="{00000000-0006-0000-0000-0000CF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88" authorId="0" shapeId="0" xr:uid="{00000000-0006-0000-0000-0000D0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88" authorId="0" shapeId="0" xr:uid="{00000000-0006-0000-0000-0000D1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88" authorId="0" shapeId="0" xr:uid="{00000000-0006-0000-0000-0000D2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88" authorId="0" shapeId="0" xr:uid="{00000000-0006-0000-0000-0000D3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88" authorId="0" shapeId="0" xr:uid="{00000000-0006-0000-0000-0000D4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88" authorId="0" shapeId="0" xr:uid="{00000000-0006-0000-0000-0000D5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88" authorId="0" shapeId="0" xr:uid="{00000000-0006-0000-0000-0000D6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88" authorId="0" shapeId="0" xr:uid="{00000000-0006-0000-0000-0000D7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88" authorId="0" shapeId="0" xr:uid="{00000000-0006-0000-0000-0000D8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88" authorId="0" shapeId="0" xr:uid="{00000000-0006-0000-0000-0000D9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88" authorId="0" shapeId="0" xr:uid="{00000000-0006-0000-0000-0000DA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88" authorId="0" shapeId="0" xr:uid="{00000000-0006-0000-0000-0000DB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88" authorId="0" shapeId="0" xr:uid="{00000000-0006-0000-0000-0000DC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88" authorId="0" shapeId="0" xr:uid="{00000000-0006-0000-0000-0000DD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88" authorId="0" shapeId="0" xr:uid="{00000000-0006-0000-0000-0000DE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89" authorId="1" shapeId="0" xr:uid="{00000000-0006-0000-0000-0000DF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89" authorId="1" shapeId="0" xr:uid="{00000000-0006-0000-0000-0000E0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89" authorId="1" shapeId="0" xr:uid="{00000000-0006-0000-0000-0000E1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89" authorId="1" shapeId="0" xr:uid="{00000000-0006-0000-0000-0000E2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89" authorId="1" shapeId="0" xr:uid="{00000000-0006-0000-0000-0000E3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89" authorId="1" shapeId="0" xr:uid="{00000000-0006-0000-0000-0000E4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89" authorId="1" shapeId="0" xr:uid="{00000000-0006-0000-0000-0000E5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89" authorId="1" shapeId="0" xr:uid="{00000000-0006-0000-0000-0000E6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89" authorId="1" shapeId="0" xr:uid="{00000000-0006-0000-0000-0000E7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89" authorId="1" shapeId="0" xr:uid="{00000000-0006-0000-0000-0000E8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89" authorId="1" shapeId="0" xr:uid="{00000000-0006-0000-0000-0000E9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89" authorId="1" shapeId="0" xr:uid="{00000000-0006-0000-0000-0000EA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89" authorId="1" shapeId="0" xr:uid="{00000000-0006-0000-0000-0000EB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89" authorId="1" shapeId="0" xr:uid="{00000000-0006-0000-0000-0000EC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89" authorId="1" shapeId="0" xr:uid="{00000000-0006-0000-0000-0000ED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89" authorId="1" shapeId="0" xr:uid="{00000000-0006-0000-0000-0000EE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89" authorId="1" shapeId="0" xr:uid="{00000000-0006-0000-0000-0000EF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89" authorId="1" shapeId="0" xr:uid="{00000000-0006-0000-0000-0000F003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90" authorId="0" shapeId="0" xr:uid="{00000000-0006-0000-0000-0000F1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90" authorId="0" shapeId="0" xr:uid="{00000000-0006-0000-0000-0000F2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90" authorId="0" shapeId="0" xr:uid="{00000000-0006-0000-0000-0000F3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90" authorId="0" shapeId="0" xr:uid="{00000000-0006-0000-0000-0000F4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90" authorId="0" shapeId="0" xr:uid="{00000000-0006-0000-0000-0000F5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90" authorId="0" shapeId="0" xr:uid="{00000000-0006-0000-0000-0000F6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90" authorId="0" shapeId="0" xr:uid="{00000000-0006-0000-0000-0000F7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90" authorId="0" shapeId="0" xr:uid="{00000000-0006-0000-0000-0000F8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90" authorId="0" shapeId="0" xr:uid="{00000000-0006-0000-0000-0000F9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90" authorId="0" shapeId="0" xr:uid="{00000000-0006-0000-0000-0000FA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90" authorId="0" shapeId="0" xr:uid="{00000000-0006-0000-0000-0000FB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90" authorId="0" shapeId="0" xr:uid="{00000000-0006-0000-0000-0000FC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90" authorId="0" shapeId="0" xr:uid="{00000000-0006-0000-0000-0000FD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90" authorId="0" shapeId="0" xr:uid="{00000000-0006-0000-0000-0000FE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90" authorId="0" shapeId="0" xr:uid="{00000000-0006-0000-0000-0000FF03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90" authorId="0" shapeId="0" xr:uid="{00000000-0006-0000-0000-000000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90" authorId="0" shapeId="0" xr:uid="{00000000-0006-0000-0000-000001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90" authorId="0" shapeId="0" xr:uid="{00000000-0006-0000-0000-000002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91" authorId="1" shapeId="0" xr:uid="{00000000-0006-0000-0000-000003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91" authorId="1" shapeId="0" xr:uid="{00000000-0006-0000-0000-000004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91" authorId="1" shapeId="0" xr:uid="{00000000-0006-0000-0000-000005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91" authorId="1" shapeId="0" xr:uid="{00000000-0006-0000-0000-000006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91" authorId="1" shapeId="0" xr:uid="{00000000-0006-0000-0000-000007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91" authorId="1" shapeId="0" xr:uid="{00000000-0006-0000-0000-000008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91" authorId="1" shapeId="0" xr:uid="{00000000-0006-0000-0000-000009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91" authorId="1" shapeId="0" xr:uid="{00000000-0006-0000-0000-00000A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91" authorId="1" shapeId="0" xr:uid="{00000000-0006-0000-0000-00000B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91" authorId="1" shapeId="0" xr:uid="{00000000-0006-0000-0000-00000C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91" authorId="1" shapeId="0" xr:uid="{00000000-0006-0000-0000-00000D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91" authorId="1" shapeId="0" xr:uid="{00000000-0006-0000-0000-00000E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91" authorId="1" shapeId="0" xr:uid="{00000000-0006-0000-0000-00000F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91" authorId="1" shapeId="0" xr:uid="{00000000-0006-0000-0000-000010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91" authorId="1" shapeId="0" xr:uid="{00000000-0006-0000-0000-000011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91" authorId="1" shapeId="0" xr:uid="{00000000-0006-0000-0000-000012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91" authorId="1" shapeId="0" xr:uid="{00000000-0006-0000-0000-000013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91" authorId="1" shapeId="0" xr:uid="{00000000-0006-0000-0000-000014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92" authorId="0" shapeId="0" xr:uid="{00000000-0006-0000-0000-000015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92" authorId="0" shapeId="0" xr:uid="{00000000-0006-0000-0000-000016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92" authorId="0" shapeId="0" xr:uid="{00000000-0006-0000-0000-000017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92" authorId="0" shapeId="0" xr:uid="{00000000-0006-0000-0000-000018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92" authorId="0" shapeId="0" xr:uid="{00000000-0006-0000-0000-000019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92" authorId="0" shapeId="0" xr:uid="{00000000-0006-0000-0000-00001A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92" authorId="0" shapeId="0" xr:uid="{00000000-0006-0000-0000-00001B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92" authorId="0" shapeId="0" xr:uid="{00000000-0006-0000-0000-00001C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92" authorId="0" shapeId="0" xr:uid="{00000000-0006-0000-0000-00001D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92" authorId="0" shapeId="0" xr:uid="{00000000-0006-0000-0000-00001E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92" authorId="0" shapeId="0" xr:uid="{00000000-0006-0000-0000-00001F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92" authorId="0" shapeId="0" xr:uid="{00000000-0006-0000-0000-000020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92" authorId="0" shapeId="0" xr:uid="{00000000-0006-0000-0000-000021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92" authorId="0" shapeId="0" xr:uid="{00000000-0006-0000-0000-000022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92" authorId="0" shapeId="0" xr:uid="{00000000-0006-0000-0000-000023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92" authorId="0" shapeId="0" xr:uid="{00000000-0006-0000-0000-000024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92" authorId="0" shapeId="0" xr:uid="{00000000-0006-0000-0000-000025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92" authorId="0" shapeId="0" xr:uid="{00000000-0006-0000-0000-000026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93" authorId="1" shapeId="0" xr:uid="{00000000-0006-0000-0000-000027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93" authorId="1" shapeId="0" xr:uid="{00000000-0006-0000-0000-000028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93" authorId="1" shapeId="0" xr:uid="{00000000-0006-0000-0000-000029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93" authorId="1" shapeId="0" xr:uid="{00000000-0006-0000-0000-00002A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93" authorId="1" shapeId="0" xr:uid="{00000000-0006-0000-0000-00002B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93" authorId="1" shapeId="0" xr:uid="{00000000-0006-0000-0000-00002C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93" authorId="1" shapeId="0" xr:uid="{00000000-0006-0000-0000-00002D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93" authorId="1" shapeId="0" xr:uid="{00000000-0006-0000-0000-00002E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93" authorId="1" shapeId="0" xr:uid="{00000000-0006-0000-0000-00002F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93" authorId="1" shapeId="0" xr:uid="{00000000-0006-0000-0000-000030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93" authorId="1" shapeId="0" xr:uid="{00000000-0006-0000-0000-000031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93" authorId="1" shapeId="0" xr:uid="{00000000-0006-0000-0000-000032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93" authorId="1" shapeId="0" xr:uid="{00000000-0006-0000-0000-000033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93" authorId="1" shapeId="0" xr:uid="{00000000-0006-0000-0000-000034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93" authorId="1" shapeId="0" xr:uid="{00000000-0006-0000-0000-000035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93" authorId="1" shapeId="0" xr:uid="{00000000-0006-0000-0000-000036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93" authorId="1" shapeId="0" xr:uid="{00000000-0006-0000-0000-000037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93" authorId="1" shapeId="0" xr:uid="{00000000-0006-0000-0000-000038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94" authorId="0" shapeId="0" xr:uid="{00000000-0006-0000-0000-000039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94" authorId="0" shapeId="0" xr:uid="{00000000-0006-0000-0000-00003A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94" authorId="0" shapeId="0" xr:uid="{00000000-0006-0000-0000-00003B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94" authorId="0" shapeId="0" xr:uid="{00000000-0006-0000-0000-00003C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94" authorId="0" shapeId="0" xr:uid="{00000000-0006-0000-0000-00003D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94" authorId="0" shapeId="0" xr:uid="{00000000-0006-0000-0000-00003E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94" authorId="0" shapeId="0" xr:uid="{00000000-0006-0000-0000-00003F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94" authorId="0" shapeId="0" xr:uid="{00000000-0006-0000-0000-000040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94" authorId="0" shapeId="0" xr:uid="{00000000-0006-0000-0000-000041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94" authorId="0" shapeId="0" xr:uid="{00000000-0006-0000-0000-000042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94" authorId="0" shapeId="0" xr:uid="{00000000-0006-0000-0000-000043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94" authorId="0" shapeId="0" xr:uid="{00000000-0006-0000-0000-000044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94" authorId="0" shapeId="0" xr:uid="{00000000-0006-0000-0000-000045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94" authorId="0" shapeId="0" xr:uid="{00000000-0006-0000-0000-000046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94" authorId="0" shapeId="0" xr:uid="{00000000-0006-0000-0000-000047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94" authorId="0" shapeId="0" xr:uid="{00000000-0006-0000-0000-000048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94" authorId="0" shapeId="0" xr:uid="{00000000-0006-0000-0000-000049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94" authorId="0" shapeId="0" xr:uid="{00000000-0006-0000-0000-00004A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95" authorId="1" shapeId="0" xr:uid="{00000000-0006-0000-0000-00004B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95" authorId="1" shapeId="0" xr:uid="{00000000-0006-0000-0000-00004C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95" authorId="1" shapeId="0" xr:uid="{00000000-0006-0000-0000-00004D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95" authorId="1" shapeId="0" xr:uid="{00000000-0006-0000-0000-00004E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95" authorId="1" shapeId="0" xr:uid="{00000000-0006-0000-0000-00004F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95" authorId="1" shapeId="0" xr:uid="{00000000-0006-0000-0000-000050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95" authorId="1" shapeId="0" xr:uid="{00000000-0006-0000-0000-000051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95" authorId="1" shapeId="0" xr:uid="{00000000-0006-0000-0000-000052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95" authorId="1" shapeId="0" xr:uid="{00000000-0006-0000-0000-000053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95" authorId="1" shapeId="0" xr:uid="{00000000-0006-0000-0000-000054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95" authorId="1" shapeId="0" xr:uid="{00000000-0006-0000-0000-000055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95" authorId="1" shapeId="0" xr:uid="{00000000-0006-0000-0000-000056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95" authorId="1" shapeId="0" xr:uid="{00000000-0006-0000-0000-000057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95" authorId="1" shapeId="0" xr:uid="{00000000-0006-0000-0000-000058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95" authorId="1" shapeId="0" xr:uid="{00000000-0006-0000-0000-000059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95" authorId="1" shapeId="0" xr:uid="{00000000-0006-0000-0000-00005A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95" authorId="1" shapeId="0" xr:uid="{00000000-0006-0000-0000-00005B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95" authorId="1" shapeId="0" xr:uid="{00000000-0006-0000-0000-00005C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96" authorId="0" shapeId="0" xr:uid="{00000000-0006-0000-0000-00005D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96" authorId="0" shapeId="0" xr:uid="{00000000-0006-0000-0000-00005E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96" authorId="0" shapeId="0" xr:uid="{00000000-0006-0000-0000-00005F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96" authorId="0" shapeId="0" xr:uid="{00000000-0006-0000-0000-000060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96" authorId="0" shapeId="0" xr:uid="{00000000-0006-0000-0000-000061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96" authorId="0" shapeId="0" xr:uid="{00000000-0006-0000-0000-000062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96" authorId="0" shapeId="0" xr:uid="{00000000-0006-0000-0000-000063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96" authorId="0" shapeId="0" xr:uid="{00000000-0006-0000-0000-000064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96" authorId="0" shapeId="0" xr:uid="{00000000-0006-0000-0000-000065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96" authorId="0" shapeId="0" xr:uid="{00000000-0006-0000-0000-000066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96" authorId="0" shapeId="0" xr:uid="{00000000-0006-0000-0000-000067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96" authorId="0" shapeId="0" xr:uid="{00000000-0006-0000-0000-000068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96" authorId="0" shapeId="0" xr:uid="{00000000-0006-0000-0000-000069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96" authorId="0" shapeId="0" xr:uid="{00000000-0006-0000-0000-00006A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96" authorId="0" shapeId="0" xr:uid="{00000000-0006-0000-0000-00006B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96" authorId="0" shapeId="0" xr:uid="{00000000-0006-0000-0000-00006C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96" authorId="0" shapeId="0" xr:uid="{00000000-0006-0000-0000-00006D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96" authorId="0" shapeId="0" xr:uid="{00000000-0006-0000-0000-00006E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97" authorId="1" shapeId="0" xr:uid="{00000000-0006-0000-0000-00006F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97" authorId="1" shapeId="0" xr:uid="{00000000-0006-0000-0000-000070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97" authorId="1" shapeId="0" xr:uid="{00000000-0006-0000-0000-000071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97" authorId="1" shapeId="0" xr:uid="{00000000-0006-0000-0000-000072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97" authorId="1" shapeId="0" xr:uid="{00000000-0006-0000-0000-000073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97" authorId="1" shapeId="0" xr:uid="{00000000-0006-0000-0000-000074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97" authorId="1" shapeId="0" xr:uid="{00000000-0006-0000-0000-000075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97" authorId="1" shapeId="0" xr:uid="{00000000-0006-0000-0000-000076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97" authorId="1" shapeId="0" xr:uid="{00000000-0006-0000-0000-000077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97" authorId="1" shapeId="0" xr:uid="{00000000-0006-0000-0000-000078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97" authorId="1" shapeId="0" xr:uid="{00000000-0006-0000-0000-000079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97" authorId="1" shapeId="0" xr:uid="{00000000-0006-0000-0000-00007A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97" authorId="1" shapeId="0" xr:uid="{00000000-0006-0000-0000-00007B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97" authorId="1" shapeId="0" xr:uid="{00000000-0006-0000-0000-00007C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97" authorId="1" shapeId="0" xr:uid="{00000000-0006-0000-0000-00007D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97" authorId="1" shapeId="0" xr:uid="{00000000-0006-0000-0000-00007E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97" authorId="1" shapeId="0" xr:uid="{00000000-0006-0000-0000-00007F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97" authorId="1" shapeId="0" xr:uid="{00000000-0006-0000-0000-000080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98" authorId="0" shapeId="0" xr:uid="{00000000-0006-0000-0000-000081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98" authorId="0" shapeId="0" xr:uid="{00000000-0006-0000-0000-000082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98" authorId="0" shapeId="0" xr:uid="{00000000-0006-0000-0000-000083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98" authorId="0" shapeId="0" xr:uid="{00000000-0006-0000-0000-000084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98" authorId="0" shapeId="0" xr:uid="{00000000-0006-0000-0000-000085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98" authorId="0" shapeId="0" xr:uid="{00000000-0006-0000-0000-000086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98" authorId="0" shapeId="0" xr:uid="{00000000-0006-0000-0000-000087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99" authorId="1" shapeId="0" xr:uid="{00000000-0006-0000-0000-000088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99" authorId="1" shapeId="0" xr:uid="{00000000-0006-0000-0000-000089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99" authorId="1" shapeId="0" xr:uid="{00000000-0006-0000-0000-00008A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99" authorId="1" shapeId="0" xr:uid="{00000000-0006-0000-0000-00008B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99" authorId="1" shapeId="0" xr:uid="{00000000-0006-0000-0000-00008C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99" authorId="1" shapeId="0" xr:uid="{00000000-0006-0000-0000-00008D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99" authorId="1" shapeId="0" xr:uid="{00000000-0006-0000-0000-00008E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00" authorId="0" shapeId="0" xr:uid="{00000000-0006-0000-0000-00008F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00" authorId="0" shapeId="0" xr:uid="{00000000-0006-0000-0000-000090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00" authorId="0" shapeId="0" xr:uid="{00000000-0006-0000-0000-000091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00" authorId="0" shapeId="0" xr:uid="{00000000-0006-0000-0000-000092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00" authorId="0" shapeId="0" xr:uid="{00000000-0006-0000-0000-000093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00" authorId="0" shapeId="0" xr:uid="{00000000-0006-0000-0000-000094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00" authorId="0" shapeId="0" xr:uid="{00000000-0006-0000-0000-000095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01" authorId="1" shapeId="0" xr:uid="{00000000-0006-0000-0000-000096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01" authorId="1" shapeId="0" xr:uid="{00000000-0006-0000-0000-000097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01" authorId="1" shapeId="0" xr:uid="{00000000-0006-0000-0000-000098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01" authorId="1" shapeId="0" xr:uid="{00000000-0006-0000-0000-000099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01" authorId="1" shapeId="0" xr:uid="{00000000-0006-0000-0000-00009A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01" authorId="1" shapeId="0" xr:uid="{00000000-0006-0000-0000-00009B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01" authorId="1" shapeId="0" xr:uid="{00000000-0006-0000-0000-00009C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08" authorId="0" shapeId="0" xr:uid="{00000000-0006-0000-0000-00009D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08" authorId="0" shapeId="0" xr:uid="{00000000-0006-0000-0000-00009E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08" authorId="0" shapeId="0" xr:uid="{00000000-0006-0000-0000-00009F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08" authorId="0" shapeId="0" xr:uid="{00000000-0006-0000-0000-0000A0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08" authorId="0" shapeId="0" xr:uid="{00000000-0006-0000-0000-0000A1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08" authorId="0" shapeId="0" xr:uid="{00000000-0006-0000-0000-0000A2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08" authorId="0" shapeId="0" xr:uid="{00000000-0006-0000-0000-0000A3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08" authorId="0" shapeId="0" xr:uid="{00000000-0006-0000-0000-0000A4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08" authorId="0" shapeId="0" xr:uid="{00000000-0006-0000-0000-0000A5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08" authorId="0" shapeId="0" xr:uid="{00000000-0006-0000-0000-0000A6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08" authorId="0" shapeId="0" xr:uid="{00000000-0006-0000-0000-0000A7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08" authorId="0" shapeId="0" xr:uid="{00000000-0006-0000-0000-0000A8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08" authorId="0" shapeId="0" xr:uid="{00000000-0006-0000-0000-0000A9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08" authorId="0" shapeId="0" xr:uid="{00000000-0006-0000-0000-0000AA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08" authorId="0" shapeId="0" xr:uid="{00000000-0006-0000-0000-0000AB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08" authorId="0" shapeId="0" xr:uid="{00000000-0006-0000-0000-0000AC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08" authorId="0" shapeId="0" xr:uid="{00000000-0006-0000-0000-0000AD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08" authorId="0" shapeId="0" xr:uid="{00000000-0006-0000-0000-0000AE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09" authorId="1" shapeId="0" xr:uid="{00000000-0006-0000-0000-0000AF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09" authorId="1" shapeId="0" xr:uid="{00000000-0006-0000-0000-0000B0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09" authorId="1" shapeId="0" xr:uid="{00000000-0006-0000-0000-0000B1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09" authorId="1" shapeId="0" xr:uid="{00000000-0006-0000-0000-0000B2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09" authorId="1" shapeId="0" xr:uid="{00000000-0006-0000-0000-0000B3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09" authorId="1" shapeId="0" xr:uid="{00000000-0006-0000-0000-0000B4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09" authorId="1" shapeId="0" xr:uid="{00000000-0006-0000-0000-0000B5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09" authorId="1" shapeId="0" xr:uid="{00000000-0006-0000-0000-0000B6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09" authorId="1" shapeId="0" xr:uid="{00000000-0006-0000-0000-0000B7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09" authorId="1" shapeId="0" xr:uid="{00000000-0006-0000-0000-0000B8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09" authorId="1" shapeId="0" xr:uid="{00000000-0006-0000-0000-0000B9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09" authorId="1" shapeId="0" xr:uid="{00000000-0006-0000-0000-0000BA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09" authorId="1" shapeId="0" xr:uid="{00000000-0006-0000-0000-0000BB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09" authorId="1" shapeId="0" xr:uid="{00000000-0006-0000-0000-0000BC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09" authorId="1" shapeId="0" xr:uid="{00000000-0006-0000-0000-0000BD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09" authorId="1" shapeId="0" xr:uid="{00000000-0006-0000-0000-0000BE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09" authorId="1" shapeId="0" xr:uid="{00000000-0006-0000-0000-0000BF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09" authorId="1" shapeId="0" xr:uid="{00000000-0006-0000-0000-0000C0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10" authorId="0" shapeId="0" xr:uid="{00000000-0006-0000-0000-0000C1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10" authorId="0" shapeId="0" xr:uid="{00000000-0006-0000-0000-0000C2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10" authorId="0" shapeId="0" xr:uid="{00000000-0006-0000-0000-0000C3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10" authorId="0" shapeId="0" xr:uid="{00000000-0006-0000-0000-0000C4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10" authorId="0" shapeId="0" xr:uid="{00000000-0006-0000-0000-0000C5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10" authorId="0" shapeId="0" xr:uid="{00000000-0006-0000-0000-0000C6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10" authorId="0" shapeId="0" xr:uid="{00000000-0006-0000-0000-0000C7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10" authorId="0" shapeId="0" xr:uid="{00000000-0006-0000-0000-0000C8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10" authorId="0" shapeId="0" xr:uid="{00000000-0006-0000-0000-0000C9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10" authorId="0" shapeId="0" xr:uid="{00000000-0006-0000-0000-0000CA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10" authorId="0" shapeId="0" xr:uid="{00000000-0006-0000-0000-0000CB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10" authorId="0" shapeId="0" xr:uid="{00000000-0006-0000-0000-0000CC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10" authorId="0" shapeId="0" xr:uid="{00000000-0006-0000-0000-0000CD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10" authorId="0" shapeId="0" xr:uid="{00000000-0006-0000-0000-0000CE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10" authorId="0" shapeId="0" xr:uid="{00000000-0006-0000-0000-0000CF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10" authorId="0" shapeId="0" xr:uid="{00000000-0006-0000-0000-0000D0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10" authorId="0" shapeId="0" xr:uid="{00000000-0006-0000-0000-0000D1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10" authorId="0" shapeId="0" xr:uid="{00000000-0006-0000-0000-0000D2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11" authorId="1" shapeId="0" xr:uid="{00000000-0006-0000-0000-0000D3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11" authorId="1" shapeId="0" xr:uid="{00000000-0006-0000-0000-0000D4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11" authorId="1" shapeId="0" xr:uid="{00000000-0006-0000-0000-0000D5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11" authorId="1" shapeId="0" xr:uid="{00000000-0006-0000-0000-0000D6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11" authorId="1" shapeId="0" xr:uid="{00000000-0006-0000-0000-0000D7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11" authorId="1" shapeId="0" xr:uid="{00000000-0006-0000-0000-0000D8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11" authorId="1" shapeId="0" xr:uid="{00000000-0006-0000-0000-0000D9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11" authorId="1" shapeId="0" xr:uid="{00000000-0006-0000-0000-0000DA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11" authorId="1" shapeId="0" xr:uid="{00000000-0006-0000-0000-0000DB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11" authorId="1" shapeId="0" xr:uid="{00000000-0006-0000-0000-0000DC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11" authorId="1" shapeId="0" xr:uid="{00000000-0006-0000-0000-0000DD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11" authorId="1" shapeId="0" xr:uid="{00000000-0006-0000-0000-0000DE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11" authorId="1" shapeId="0" xr:uid="{00000000-0006-0000-0000-0000DF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11" authorId="1" shapeId="0" xr:uid="{00000000-0006-0000-0000-0000E0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11" authorId="1" shapeId="0" xr:uid="{00000000-0006-0000-0000-0000E1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11" authorId="1" shapeId="0" xr:uid="{00000000-0006-0000-0000-0000E2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11" authorId="1" shapeId="0" xr:uid="{00000000-0006-0000-0000-0000E3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11" authorId="1" shapeId="0" xr:uid="{00000000-0006-0000-0000-0000E4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12" authorId="0" shapeId="0" xr:uid="{00000000-0006-0000-0000-0000E5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12" authorId="0" shapeId="0" xr:uid="{00000000-0006-0000-0000-0000E6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12" authorId="0" shapeId="0" xr:uid="{00000000-0006-0000-0000-0000E7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12" authorId="0" shapeId="0" xr:uid="{00000000-0006-0000-0000-0000E8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12" authorId="0" shapeId="0" xr:uid="{00000000-0006-0000-0000-0000E9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12" authorId="0" shapeId="0" xr:uid="{00000000-0006-0000-0000-0000EA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12" authorId="0" shapeId="0" xr:uid="{00000000-0006-0000-0000-0000EB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12" authorId="0" shapeId="0" xr:uid="{00000000-0006-0000-0000-0000EC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12" authorId="0" shapeId="0" xr:uid="{00000000-0006-0000-0000-0000ED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12" authorId="0" shapeId="0" xr:uid="{00000000-0006-0000-0000-0000EE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12" authorId="0" shapeId="0" xr:uid="{00000000-0006-0000-0000-0000EF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12" authorId="0" shapeId="0" xr:uid="{00000000-0006-0000-0000-0000F0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12" authorId="0" shapeId="0" xr:uid="{00000000-0006-0000-0000-0000F1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12" authorId="0" shapeId="0" xr:uid="{00000000-0006-0000-0000-0000F2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12" authorId="0" shapeId="0" xr:uid="{00000000-0006-0000-0000-0000F3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12" authorId="0" shapeId="0" xr:uid="{00000000-0006-0000-0000-0000F4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12" authorId="0" shapeId="0" xr:uid="{00000000-0006-0000-0000-0000F5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12" authorId="0" shapeId="0" xr:uid="{00000000-0006-0000-0000-0000F604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13" authorId="1" shapeId="0" xr:uid="{00000000-0006-0000-0000-0000F7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13" authorId="1" shapeId="0" xr:uid="{00000000-0006-0000-0000-0000F8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13" authorId="1" shapeId="0" xr:uid="{00000000-0006-0000-0000-0000F9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13" authorId="1" shapeId="0" xr:uid="{00000000-0006-0000-0000-0000FA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13" authorId="1" shapeId="0" xr:uid="{00000000-0006-0000-0000-0000FB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13" authorId="1" shapeId="0" xr:uid="{00000000-0006-0000-0000-0000FC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13" authorId="1" shapeId="0" xr:uid="{00000000-0006-0000-0000-0000FD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13" authorId="1" shapeId="0" xr:uid="{00000000-0006-0000-0000-0000FE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13" authorId="1" shapeId="0" xr:uid="{00000000-0006-0000-0000-0000FF04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13" authorId="1" shapeId="0" xr:uid="{00000000-0006-0000-0000-000000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13" authorId="1" shapeId="0" xr:uid="{00000000-0006-0000-0000-000001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13" authorId="1" shapeId="0" xr:uid="{00000000-0006-0000-0000-000002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13" authorId="1" shapeId="0" xr:uid="{00000000-0006-0000-0000-000003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13" authorId="1" shapeId="0" xr:uid="{00000000-0006-0000-0000-000004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13" authorId="1" shapeId="0" xr:uid="{00000000-0006-0000-0000-000005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13" authorId="1" shapeId="0" xr:uid="{00000000-0006-0000-0000-000006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13" authorId="1" shapeId="0" xr:uid="{00000000-0006-0000-0000-000007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13" authorId="1" shapeId="0" xr:uid="{00000000-0006-0000-0000-000008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14" authorId="0" shapeId="0" xr:uid="{00000000-0006-0000-0000-000009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14" authorId="0" shapeId="0" xr:uid="{00000000-0006-0000-0000-00000A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14" authorId="0" shapeId="0" xr:uid="{00000000-0006-0000-0000-00000B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14" authorId="0" shapeId="0" xr:uid="{00000000-0006-0000-0000-00000C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14" authorId="0" shapeId="0" xr:uid="{00000000-0006-0000-0000-00000D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14" authorId="0" shapeId="0" xr:uid="{00000000-0006-0000-0000-00000E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14" authorId="0" shapeId="0" xr:uid="{00000000-0006-0000-0000-00000F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14" authorId="0" shapeId="0" xr:uid="{00000000-0006-0000-0000-000010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14" authorId="0" shapeId="0" xr:uid="{00000000-0006-0000-0000-000011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14" authorId="0" shapeId="0" xr:uid="{00000000-0006-0000-0000-000012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14" authorId="0" shapeId="0" xr:uid="{00000000-0006-0000-0000-000013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14" authorId="0" shapeId="0" xr:uid="{00000000-0006-0000-0000-000014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14" authorId="0" shapeId="0" xr:uid="{00000000-0006-0000-0000-000015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14" authorId="0" shapeId="0" xr:uid="{00000000-0006-0000-0000-000016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14" authorId="0" shapeId="0" xr:uid="{00000000-0006-0000-0000-000017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14" authorId="0" shapeId="0" xr:uid="{00000000-0006-0000-0000-000018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14" authorId="0" shapeId="0" xr:uid="{00000000-0006-0000-0000-000019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14" authorId="0" shapeId="0" xr:uid="{00000000-0006-0000-0000-00001A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15" authorId="1" shapeId="0" xr:uid="{00000000-0006-0000-0000-00001B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15" authorId="1" shapeId="0" xr:uid="{00000000-0006-0000-0000-00001C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15" authorId="1" shapeId="0" xr:uid="{00000000-0006-0000-0000-00001D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15" authorId="1" shapeId="0" xr:uid="{00000000-0006-0000-0000-00001E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15" authorId="1" shapeId="0" xr:uid="{00000000-0006-0000-0000-00001F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15" authorId="1" shapeId="0" xr:uid="{00000000-0006-0000-0000-000020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15" authorId="1" shapeId="0" xr:uid="{00000000-0006-0000-0000-000021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15" authorId="1" shapeId="0" xr:uid="{00000000-0006-0000-0000-000022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15" authorId="1" shapeId="0" xr:uid="{00000000-0006-0000-0000-000023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15" authorId="1" shapeId="0" xr:uid="{00000000-0006-0000-0000-000024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15" authorId="1" shapeId="0" xr:uid="{00000000-0006-0000-0000-000025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15" authorId="1" shapeId="0" xr:uid="{00000000-0006-0000-0000-000026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15" authorId="1" shapeId="0" xr:uid="{00000000-0006-0000-0000-000027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15" authorId="1" shapeId="0" xr:uid="{00000000-0006-0000-0000-000028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15" authorId="1" shapeId="0" xr:uid="{00000000-0006-0000-0000-000029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15" authorId="1" shapeId="0" xr:uid="{00000000-0006-0000-0000-00002A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15" authorId="1" shapeId="0" xr:uid="{00000000-0006-0000-0000-00002B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15" authorId="1" shapeId="0" xr:uid="{00000000-0006-0000-0000-00002C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16" authorId="0" shapeId="0" xr:uid="{00000000-0006-0000-0000-00002D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16" authorId="0" shapeId="0" xr:uid="{00000000-0006-0000-0000-00002E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16" authorId="0" shapeId="0" xr:uid="{00000000-0006-0000-0000-00002F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16" authorId="0" shapeId="0" xr:uid="{00000000-0006-0000-0000-000030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16" authorId="0" shapeId="0" xr:uid="{00000000-0006-0000-0000-000031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16" authorId="0" shapeId="0" xr:uid="{00000000-0006-0000-0000-000032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16" authorId="0" shapeId="0" xr:uid="{00000000-0006-0000-0000-000033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16" authorId="0" shapeId="0" xr:uid="{00000000-0006-0000-0000-000034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16" authorId="0" shapeId="0" xr:uid="{00000000-0006-0000-0000-000035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16" authorId="0" shapeId="0" xr:uid="{00000000-0006-0000-0000-000036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16" authorId="0" shapeId="0" xr:uid="{00000000-0006-0000-0000-000037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16" authorId="0" shapeId="0" xr:uid="{00000000-0006-0000-0000-000038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16" authorId="0" shapeId="0" xr:uid="{00000000-0006-0000-0000-000039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16" authorId="0" shapeId="0" xr:uid="{00000000-0006-0000-0000-00003A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16" authorId="0" shapeId="0" xr:uid="{00000000-0006-0000-0000-00003B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16" authorId="0" shapeId="0" xr:uid="{00000000-0006-0000-0000-00003C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16" authorId="0" shapeId="0" xr:uid="{00000000-0006-0000-0000-00003D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16" authorId="0" shapeId="0" xr:uid="{00000000-0006-0000-0000-00003E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17" authorId="1" shapeId="0" xr:uid="{00000000-0006-0000-0000-00003F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17" authorId="1" shapeId="0" xr:uid="{00000000-0006-0000-0000-000040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17" authorId="1" shapeId="0" xr:uid="{00000000-0006-0000-0000-000041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17" authorId="1" shapeId="0" xr:uid="{00000000-0006-0000-0000-000042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17" authorId="1" shapeId="0" xr:uid="{00000000-0006-0000-0000-000043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17" authorId="1" shapeId="0" xr:uid="{00000000-0006-0000-0000-000044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17" authorId="1" shapeId="0" xr:uid="{00000000-0006-0000-0000-000045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17" authorId="1" shapeId="0" xr:uid="{00000000-0006-0000-0000-000046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17" authorId="1" shapeId="0" xr:uid="{00000000-0006-0000-0000-000047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17" authorId="1" shapeId="0" xr:uid="{00000000-0006-0000-0000-000048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17" authorId="1" shapeId="0" xr:uid="{00000000-0006-0000-0000-000049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17" authorId="1" shapeId="0" xr:uid="{00000000-0006-0000-0000-00004A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17" authorId="1" shapeId="0" xr:uid="{00000000-0006-0000-0000-00004B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17" authorId="1" shapeId="0" xr:uid="{00000000-0006-0000-0000-00004C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17" authorId="1" shapeId="0" xr:uid="{00000000-0006-0000-0000-00004D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17" authorId="1" shapeId="0" xr:uid="{00000000-0006-0000-0000-00004E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17" authorId="1" shapeId="0" xr:uid="{00000000-0006-0000-0000-00004F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17" authorId="1" shapeId="0" xr:uid="{00000000-0006-0000-0000-000050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18" authorId="0" shapeId="0" xr:uid="{00000000-0006-0000-0000-000051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18" authorId="0" shapeId="0" xr:uid="{00000000-0006-0000-0000-000052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18" authorId="0" shapeId="0" xr:uid="{00000000-0006-0000-0000-000053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18" authorId="0" shapeId="0" xr:uid="{00000000-0006-0000-0000-000054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18" authorId="0" shapeId="0" xr:uid="{00000000-0006-0000-0000-000055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18" authorId="0" shapeId="0" xr:uid="{00000000-0006-0000-0000-000056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18" authorId="0" shapeId="0" xr:uid="{00000000-0006-0000-0000-000057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18" authorId="0" shapeId="0" xr:uid="{00000000-0006-0000-0000-000058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18" authorId="0" shapeId="0" xr:uid="{00000000-0006-0000-0000-000059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18" authorId="0" shapeId="0" xr:uid="{00000000-0006-0000-0000-00005A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18" authorId="0" shapeId="0" xr:uid="{00000000-0006-0000-0000-00005B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18" authorId="0" shapeId="0" xr:uid="{00000000-0006-0000-0000-00005C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18" authorId="0" shapeId="0" xr:uid="{00000000-0006-0000-0000-00005D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18" authorId="0" shapeId="0" xr:uid="{00000000-0006-0000-0000-00005E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18" authorId="0" shapeId="0" xr:uid="{00000000-0006-0000-0000-00005F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18" authorId="0" shapeId="0" xr:uid="{00000000-0006-0000-0000-000060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18" authorId="0" shapeId="0" xr:uid="{00000000-0006-0000-0000-000061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18" authorId="0" shapeId="0" xr:uid="{00000000-0006-0000-0000-000062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19" authorId="1" shapeId="0" xr:uid="{00000000-0006-0000-0000-000063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19" authorId="1" shapeId="0" xr:uid="{00000000-0006-0000-0000-000064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19" authorId="1" shapeId="0" xr:uid="{00000000-0006-0000-0000-000065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19" authorId="1" shapeId="0" xr:uid="{00000000-0006-0000-0000-000066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19" authorId="1" shapeId="0" xr:uid="{00000000-0006-0000-0000-000067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19" authorId="1" shapeId="0" xr:uid="{00000000-0006-0000-0000-000068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19" authorId="1" shapeId="0" xr:uid="{00000000-0006-0000-0000-000069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19" authorId="1" shapeId="0" xr:uid="{00000000-0006-0000-0000-00006A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19" authorId="1" shapeId="0" xr:uid="{00000000-0006-0000-0000-00006B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19" authorId="1" shapeId="0" xr:uid="{00000000-0006-0000-0000-00006C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19" authorId="1" shapeId="0" xr:uid="{00000000-0006-0000-0000-00006D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19" authorId="1" shapeId="0" xr:uid="{00000000-0006-0000-0000-00006E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19" authorId="1" shapeId="0" xr:uid="{00000000-0006-0000-0000-00006F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19" authorId="1" shapeId="0" xr:uid="{00000000-0006-0000-0000-000070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19" authorId="1" shapeId="0" xr:uid="{00000000-0006-0000-0000-000071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19" authorId="1" shapeId="0" xr:uid="{00000000-0006-0000-0000-000072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19" authorId="1" shapeId="0" xr:uid="{00000000-0006-0000-0000-000073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19" authorId="1" shapeId="0" xr:uid="{00000000-0006-0000-0000-000074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20" authorId="0" shapeId="0" xr:uid="{00000000-0006-0000-0000-000075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20" authorId="0" shapeId="0" xr:uid="{00000000-0006-0000-0000-000076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20" authorId="0" shapeId="0" xr:uid="{00000000-0006-0000-0000-000077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20" authorId="0" shapeId="0" xr:uid="{00000000-0006-0000-0000-000078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20" authorId="0" shapeId="0" xr:uid="{00000000-0006-0000-0000-000079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20" authorId="0" shapeId="0" xr:uid="{00000000-0006-0000-0000-00007A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20" authorId="0" shapeId="0" xr:uid="{00000000-0006-0000-0000-00007B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20" authorId="0" shapeId="0" xr:uid="{00000000-0006-0000-0000-00007C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20" authorId="0" shapeId="0" xr:uid="{00000000-0006-0000-0000-00007D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20" authorId="0" shapeId="0" xr:uid="{00000000-0006-0000-0000-00007E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20" authorId="0" shapeId="0" xr:uid="{00000000-0006-0000-0000-00007F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20" authorId="0" shapeId="0" xr:uid="{00000000-0006-0000-0000-000080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20" authorId="0" shapeId="0" xr:uid="{00000000-0006-0000-0000-000081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20" authorId="0" shapeId="0" xr:uid="{00000000-0006-0000-0000-000082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20" authorId="0" shapeId="0" xr:uid="{00000000-0006-0000-0000-000083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20" authorId="0" shapeId="0" xr:uid="{00000000-0006-0000-0000-000084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20" authorId="0" shapeId="0" xr:uid="{00000000-0006-0000-0000-000085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20" authorId="0" shapeId="0" xr:uid="{00000000-0006-0000-0000-000086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21" authorId="1" shapeId="0" xr:uid="{00000000-0006-0000-0000-000087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21" authorId="1" shapeId="0" xr:uid="{00000000-0006-0000-0000-000088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21" authorId="1" shapeId="0" xr:uid="{00000000-0006-0000-0000-000089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21" authorId="1" shapeId="0" xr:uid="{00000000-0006-0000-0000-00008A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21" authorId="1" shapeId="0" xr:uid="{00000000-0006-0000-0000-00008B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21" authorId="1" shapeId="0" xr:uid="{00000000-0006-0000-0000-00008C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21" authorId="1" shapeId="0" xr:uid="{00000000-0006-0000-0000-00008D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21" authorId="1" shapeId="0" xr:uid="{00000000-0006-0000-0000-00008E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21" authorId="1" shapeId="0" xr:uid="{00000000-0006-0000-0000-00008F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21" authorId="1" shapeId="0" xr:uid="{00000000-0006-0000-0000-000090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21" authorId="1" shapeId="0" xr:uid="{00000000-0006-0000-0000-000091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21" authorId="1" shapeId="0" xr:uid="{00000000-0006-0000-0000-000092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21" authorId="1" shapeId="0" xr:uid="{00000000-0006-0000-0000-000093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21" authorId="1" shapeId="0" xr:uid="{00000000-0006-0000-0000-000094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21" authorId="1" shapeId="0" xr:uid="{00000000-0006-0000-0000-000095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21" authorId="1" shapeId="0" xr:uid="{00000000-0006-0000-0000-000096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21" authorId="1" shapeId="0" xr:uid="{00000000-0006-0000-0000-000097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21" authorId="1" shapeId="0" xr:uid="{00000000-0006-0000-0000-000098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22" authorId="0" shapeId="0" xr:uid="{00000000-0006-0000-0000-000099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22" authorId="0" shapeId="0" xr:uid="{00000000-0006-0000-0000-00009A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22" authorId="0" shapeId="0" xr:uid="{00000000-0006-0000-0000-00009B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22" authorId="0" shapeId="0" xr:uid="{00000000-0006-0000-0000-00009C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22" authorId="0" shapeId="0" xr:uid="{00000000-0006-0000-0000-00009D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22" authorId="0" shapeId="0" xr:uid="{00000000-0006-0000-0000-00009E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22" authorId="0" shapeId="0" xr:uid="{00000000-0006-0000-0000-00009F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22" authorId="0" shapeId="0" xr:uid="{00000000-0006-0000-0000-0000A0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22" authorId="0" shapeId="0" xr:uid="{00000000-0006-0000-0000-0000A1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22" authorId="0" shapeId="0" xr:uid="{00000000-0006-0000-0000-0000A2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22" authorId="0" shapeId="0" xr:uid="{00000000-0006-0000-0000-0000A3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22" authorId="0" shapeId="0" xr:uid="{00000000-0006-0000-0000-0000A4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22" authorId="0" shapeId="0" xr:uid="{00000000-0006-0000-0000-0000A5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22" authorId="0" shapeId="0" xr:uid="{00000000-0006-0000-0000-0000A6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22" authorId="0" shapeId="0" xr:uid="{00000000-0006-0000-0000-0000A7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22" authorId="0" shapeId="0" xr:uid="{00000000-0006-0000-0000-0000A8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22" authorId="0" shapeId="0" xr:uid="{00000000-0006-0000-0000-0000A9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22" authorId="0" shapeId="0" xr:uid="{00000000-0006-0000-0000-0000AA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23" authorId="1" shapeId="0" xr:uid="{00000000-0006-0000-0000-0000AB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23" authorId="1" shapeId="0" xr:uid="{00000000-0006-0000-0000-0000AC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23" authorId="1" shapeId="0" xr:uid="{00000000-0006-0000-0000-0000AD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23" authorId="1" shapeId="0" xr:uid="{00000000-0006-0000-0000-0000AE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23" authorId="1" shapeId="0" xr:uid="{00000000-0006-0000-0000-0000AF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23" authorId="1" shapeId="0" xr:uid="{00000000-0006-0000-0000-0000B0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23" authorId="1" shapeId="0" xr:uid="{00000000-0006-0000-0000-0000B1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23" authorId="1" shapeId="0" xr:uid="{00000000-0006-0000-0000-0000B2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23" authorId="1" shapeId="0" xr:uid="{00000000-0006-0000-0000-0000B3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23" authorId="1" shapeId="0" xr:uid="{00000000-0006-0000-0000-0000B4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23" authorId="1" shapeId="0" xr:uid="{00000000-0006-0000-0000-0000B5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23" authorId="1" shapeId="0" xr:uid="{00000000-0006-0000-0000-0000B6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23" authorId="1" shapeId="0" xr:uid="{00000000-0006-0000-0000-0000B7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23" authorId="1" shapeId="0" xr:uid="{00000000-0006-0000-0000-0000B8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23" authorId="1" shapeId="0" xr:uid="{00000000-0006-0000-0000-0000B9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23" authorId="1" shapeId="0" xr:uid="{00000000-0006-0000-0000-0000BA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23" authorId="1" shapeId="0" xr:uid="{00000000-0006-0000-0000-0000BB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23" authorId="1" shapeId="0" xr:uid="{00000000-0006-0000-0000-0000BC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24" authorId="0" shapeId="0" xr:uid="{00000000-0006-0000-0000-0000BD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24" authorId="0" shapeId="0" xr:uid="{00000000-0006-0000-0000-0000BE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24" authorId="0" shapeId="0" xr:uid="{00000000-0006-0000-0000-0000BF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24" authorId="0" shapeId="0" xr:uid="{00000000-0006-0000-0000-0000C0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24" authorId="0" shapeId="0" xr:uid="{00000000-0006-0000-0000-0000C1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24" authorId="0" shapeId="0" xr:uid="{00000000-0006-0000-0000-0000C2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24" authorId="0" shapeId="0" xr:uid="{00000000-0006-0000-0000-0000C3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24" authorId="0" shapeId="0" xr:uid="{00000000-0006-0000-0000-0000C4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24" authorId="0" shapeId="0" xr:uid="{00000000-0006-0000-0000-0000C5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24" authorId="0" shapeId="0" xr:uid="{00000000-0006-0000-0000-0000C6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24" authorId="0" shapeId="0" xr:uid="{00000000-0006-0000-0000-0000C7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24" authorId="0" shapeId="0" xr:uid="{00000000-0006-0000-0000-0000C8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24" authorId="0" shapeId="0" xr:uid="{00000000-0006-0000-0000-0000C9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24" authorId="0" shapeId="0" xr:uid="{00000000-0006-0000-0000-0000CA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24" authorId="0" shapeId="0" xr:uid="{00000000-0006-0000-0000-0000CB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24" authorId="0" shapeId="0" xr:uid="{00000000-0006-0000-0000-0000CC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24" authorId="0" shapeId="0" xr:uid="{00000000-0006-0000-0000-0000CD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24" authorId="0" shapeId="0" xr:uid="{00000000-0006-0000-0000-0000CE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25" authorId="1" shapeId="0" xr:uid="{00000000-0006-0000-0000-0000CF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25" authorId="1" shapeId="0" xr:uid="{00000000-0006-0000-0000-0000D0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25" authorId="1" shapeId="0" xr:uid="{00000000-0006-0000-0000-0000D1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25" authorId="1" shapeId="0" xr:uid="{00000000-0006-0000-0000-0000D2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25" authorId="1" shapeId="0" xr:uid="{00000000-0006-0000-0000-0000D3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25" authorId="1" shapeId="0" xr:uid="{00000000-0006-0000-0000-0000D4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25" authorId="1" shapeId="0" xr:uid="{00000000-0006-0000-0000-0000D5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25" authorId="1" shapeId="0" xr:uid="{00000000-0006-0000-0000-0000D6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25" authorId="1" shapeId="0" xr:uid="{00000000-0006-0000-0000-0000D7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25" authorId="1" shapeId="0" xr:uid="{00000000-0006-0000-0000-0000D8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25" authorId="1" shapeId="0" xr:uid="{00000000-0006-0000-0000-0000D9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25" authorId="1" shapeId="0" xr:uid="{00000000-0006-0000-0000-0000DA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25" authorId="1" shapeId="0" xr:uid="{00000000-0006-0000-0000-0000DB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25" authorId="1" shapeId="0" xr:uid="{00000000-0006-0000-0000-0000DC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25" authorId="1" shapeId="0" xr:uid="{00000000-0006-0000-0000-0000DD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25" authorId="1" shapeId="0" xr:uid="{00000000-0006-0000-0000-0000DE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25" authorId="1" shapeId="0" xr:uid="{00000000-0006-0000-0000-0000DF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25" authorId="1" shapeId="0" xr:uid="{00000000-0006-0000-0000-0000E0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26" authorId="0" shapeId="0" xr:uid="{00000000-0006-0000-0000-0000E1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26" authorId="0" shapeId="0" xr:uid="{00000000-0006-0000-0000-0000E2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26" authorId="0" shapeId="0" xr:uid="{00000000-0006-0000-0000-0000E3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26" authorId="0" shapeId="0" xr:uid="{00000000-0006-0000-0000-0000E4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26" authorId="0" shapeId="0" xr:uid="{00000000-0006-0000-0000-0000E5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26" authorId="0" shapeId="0" xr:uid="{00000000-0006-0000-0000-0000E6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26" authorId="0" shapeId="0" xr:uid="{00000000-0006-0000-0000-0000E7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26" authorId="0" shapeId="0" xr:uid="{00000000-0006-0000-0000-0000E8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26" authorId="0" shapeId="0" xr:uid="{00000000-0006-0000-0000-0000E9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26" authorId="0" shapeId="0" xr:uid="{00000000-0006-0000-0000-0000EA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26" authorId="0" shapeId="0" xr:uid="{00000000-0006-0000-0000-0000EB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26" authorId="0" shapeId="0" xr:uid="{00000000-0006-0000-0000-0000EC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26" authorId="0" shapeId="0" xr:uid="{00000000-0006-0000-0000-0000ED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26" authorId="0" shapeId="0" xr:uid="{00000000-0006-0000-0000-0000EE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26" authorId="0" shapeId="0" xr:uid="{00000000-0006-0000-0000-0000EF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26" authorId="0" shapeId="0" xr:uid="{00000000-0006-0000-0000-0000F0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26" authorId="0" shapeId="0" xr:uid="{00000000-0006-0000-0000-0000F1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26" authorId="0" shapeId="0" xr:uid="{00000000-0006-0000-0000-0000F205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27" authorId="1" shapeId="0" xr:uid="{00000000-0006-0000-0000-0000F3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27" authorId="1" shapeId="0" xr:uid="{00000000-0006-0000-0000-0000F4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27" authorId="1" shapeId="0" xr:uid="{00000000-0006-0000-0000-0000F5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27" authorId="1" shapeId="0" xr:uid="{00000000-0006-0000-0000-0000F6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27" authorId="1" shapeId="0" xr:uid="{00000000-0006-0000-0000-0000F7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27" authorId="1" shapeId="0" xr:uid="{00000000-0006-0000-0000-0000F8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27" authorId="1" shapeId="0" xr:uid="{00000000-0006-0000-0000-0000F9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27" authorId="1" shapeId="0" xr:uid="{00000000-0006-0000-0000-0000FA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27" authorId="1" shapeId="0" xr:uid="{00000000-0006-0000-0000-0000FB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27" authorId="1" shapeId="0" xr:uid="{00000000-0006-0000-0000-0000FC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27" authorId="1" shapeId="0" xr:uid="{00000000-0006-0000-0000-0000FD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27" authorId="1" shapeId="0" xr:uid="{00000000-0006-0000-0000-0000FE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27" authorId="1" shapeId="0" xr:uid="{00000000-0006-0000-0000-0000FF05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27" authorId="1" shapeId="0" xr:uid="{00000000-0006-0000-0000-000000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27" authorId="1" shapeId="0" xr:uid="{00000000-0006-0000-0000-000001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27" authorId="1" shapeId="0" xr:uid="{00000000-0006-0000-0000-000002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27" authorId="1" shapeId="0" xr:uid="{00000000-0006-0000-0000-000003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27" authorId="1" shapeId="0" xr:uid="{00000000-0006-0000-0000-000004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28" authorId="0" shapeId="0" xr:uid="{00000000-0006-0000-0000-000005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28" authorId="0" shapeId="0" xr:uid="{00000000-0006-0000-0000-000006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28" authorId="0" shapeId="0" xr:uid="{00000000-0006-0000-0000-000007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28" authorId="0" shapeId="0" xr:uid="{00000000-0006-0000-0000-000008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28" authorId="0" shapeId="0" xr:uid="{00000000-0006-0000-0000-000009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28" authorId="0" shapeId="0" xr:uid="{00000000-0006-0000-0000-00000A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28" authorId="0" shapeId="0" xr:uid="{00000000-0006-0000-0000-00000B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28" authorId="0" shapeId="0" xr:uid="{00000000-0006-0000-0000-00000C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28" authorId="0" shapeId="0" xr:uid="{00000000-0006-0000-0000-00000D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28" authorId="0" shapeId="0" xr:uid="{00000000-0006-0000-0000-00000E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28" authorId="0" shapeId="0" xr:uid="{00000000-0006-0000-0000-00000F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28" authorId="0" shapeId="0" xr:uid="{00000000-0006-0000-0000-000010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28" authorId="0" shapeId="0" xr:uid="{00000000-0006-0000-0000-000011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28" authorId="0" shapeId="0" xr:uid="{00000000-0006-0000-0000-000012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28" authorId="0" shapeId="0" xr:uid="{00000000-0006-0000-0000-000013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28" authorId="0" shapeId="0" xr:uid="{00000000-0006-0000-0000-000014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28" authorId="0" shapeId="0" xr:uid="{00000000-0006-0000-0000-000015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28" authorId="0" shapeId="0" xr:uid="{00000000-0006-0000-0000-000016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29" authorId="1" shapeId="0" xr:uid="{00000000-0006-0000-0000-000017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29" authorId="1" shapeId="0" xr:uid="{00000000-0006-0000-0000-000018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29" authorId="1" shapeId="0" xr:uid="{00000000-0006-0000-0000-000019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29" authorId="1" shapeId="0" xr:uid="{00000000-0006-0000-0000-00001A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29" authorId="1" shapeId="0" xr:uid="{00000000-0006-0000-0000-00001B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29" authorId="1" shapeId="0" xr:uid="{00000000-0006-0000-0000-00001C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29" authorId="1" shapeId="0" xr:uid="{00000000-0006-0000-0000-00001D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29" authorId="1" shapeId="0" xr:uid="{00000000-0006-0000-0000-00001E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29" authorId="1" shapeId="0" xr:uid="{00000000-0006-0000-0000-00001F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29" authorId="1" shapeId="0" xr:uid="{00000000-0006-0000-0000-000020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29" authorId="1" shapeId="0" xr:uid="{00000000-0006-0000-0000-000021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29" authorId="1" shapeId="0" xr:uid="{00000000-0006-0000-0000-000022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29" authorId="1" shapeId="0" xr:uid="{00000000-0006-0000-0000-000023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29" authorId="1" shapeId="0" xr:uid="{00000000-0006-0000-0000-000024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29" authorId="1" shapeId="0" xr:uid="{00000000-0006-0000-0000-000025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29" authorId="1" shapeId="0" xr:uid="{00000000-0006-0000-0000-000026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29" authorId="1" shapeId="0" xr:uid="{00000000-0006-0000-0000-000027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29" authorId="1" shapeId="0" xr:uid="{00000000-0006-0000-0000-000028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30" authorId="0" shapeId="0" xr:uid="{00000000-0006-0000-0000-000029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30" authorId="0" shapeId="0" xr:uid="{00000000-0006-0000-0000-00002A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30" authorId="0" shapeId="0" xr:uid="{00000000-0006-0000-0000-00002B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30" authorId="0" shapeId="0" xr:uid="{00000000-0006-0000-0000-00002C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30" authorId="0" shapeId="0" xr:uid="{00000000-0006-0000-0000-00002D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30" authorId="0" shapeId="0" xr:uid="{00000000-0006-0000-0000-00002E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30" authorId="0" shapeId="0" xr:uid="{00000000-0006-0000-0000-00002F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30" authorId="0" shapeId="0" xr:uid="{00000000-0006-0000-0000-000030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30" authorId="0" shapeId="0" xr:uid="{00000000-0006-0000-0000-000031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30" authorId="0" shapeId="0" xr:uid="{00000000-0006-0000-0000-000032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30" authorId="0" shapeId="0" xr:uid="{00000000-0006-0000-0000-000033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30" authorId="0" shapeId="0" xr:uid="{00000000-0006-0000-0000-000034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30" authorId="0" shapeId="0" xr:uid="{00000000-0006-0000-0000-000035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30" authorId="0" shapeId="0" xr:uid="{00000000-0006-0000-0000-000036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30" authorId="0" shapeId="0" xr:uid="{00000000-0006-0000-0000-000037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30" authorId="0" shapeId="0" xr:uid="{00000000-0006-0000-0000-000038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30" authorId="0" shapeId="0" xr:uid="{00000000-0006-0000-0000-000039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30" authorId="0" shapeId="0" xr:uid="{00000000-0006-0000-0000-00003A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31" authorId="1" shapeId="0" xr:uid="{00000000-0006-0000-0000-00003B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31" authorId="1" shapeId="0" xr:uid="{00000000-0006-0000-0000-00003C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31" authorId="1" shapeId="0" xr:uid="{00000000-0006-0000-0000-00003D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31" authorId="1" shapeId="0" xr:uid="{00000000-0006-0000-0000-00003E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31" authorId="1" shapeId="0" xr:uid="{00000000-0006-0000-0000-00003F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31" authorId="1" shapeId="0" xr:uid="{00000000-0006-0000-0000-000040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31" authorId="1" shapeId="0" xr:uid="{00000000-0006-0000-0000-000041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31" authorId="1" shapeId="0" xr:uid="{00000000-0006-0000-0000-000042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31" authorId="1" shapeId="0" xr:uid="{00000000-0006-0000-0000-000043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31" authorId="1" shapeId="0" xr:uid="{00000000-0006-0000-0000-000044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31" authorId="1" shapeId="0" xr:uid="{00000000-0006-0000-0000-000045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31" authorId="1" shapeId="0" xr:uid="{00000000-0006-0000-0000-000046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31" authorId="1" shapeId="0" xr:uid="{00000000-0006-0000-0000-000047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31" authorId="1" shapeId="0" xr:uid="{00000000-0006-0000-0000-000048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31" authorId="1" shapeId="0" xr:uid="{00000000-0006-0000-0000-000049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31" authorId="1" shapeId="0" xr:uid="{00000000-0006-0000-0000-00004A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31" authorId="1" shapeId="0" xr:uid="{00000000-0006-0000-0000-00004B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31" authorId="1" shapeId="0" xr:uid="{00000000-0006-0000-0000-00004C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32" authorId="0" shapeId="0" xr:uid="{00000000-0006-0000-0000-00004D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32" authorId="0" shapeId="0" xr:uid="{00000000-0006-0000-0000-00004E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32" authorId="0" shapeId="0" xr:uid="{00000000-0006-0000-0000-00004F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32" authorId="0" shapeId="0" xr:uid="{00000000-0006-0000-0000-000050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32" authorId="0" shapeId="0" xr:uid="{00000000-0006-0000-0000-000051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32" authorId="0" shapeId="0" xr:uid="{00000000-0006-0000-0000-000052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32" authorId="0" shapeId="0" xr:uid="{00000000-0006-0000-0000-000053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32" authorId="0" shapeId="0" xr:uid="{00000000-0006-0000-0000-000054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32" authorId="0" shapeId="0" xr:uid="{00000000-0006-0000-0000-000055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32" authorId="0" shapeId="0" xr:uid="{00000000-0006-0000-0000-000056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32" authorId="0" shapeId="0" xr:uid="{00000000-0006-0000-0000-000057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32" authorId="0" shapeId="0" xr:uid="{00000000-0006-0000-0000-000058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32" authorId="0" shapeId="0" xr:uid="{00000000-0006-0000-0000-000059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32" authorId="0" shapeId="0" xr:uid="{00000000-0006-0000-0000-00005A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32" authorId="0" shapeId="0" xr:uid="{00000000-0006-0000-0000-00005B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32" authorId="0" shapeId="0" xr:uid="{00000000-0006-0000-0000-00005C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32" authorId="0" shapeId="0" xr:uid="{00000000-0006-0000-0000-00005D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32" authorId="0" shapeId="0" xr:uid="{00000000-0006-0000-0000-00005E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33" authorId="1" shapeId="0" xr:uid="{00000000-0006-0000-0000-00005F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33" authorId="1" shapeId="0" xr:uid="{00000000-0006-0000-0000-000060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33" authorId="1" shapeId="0" xr:uid="{00000000-0006-0000-0000-000061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33" authorId="1" shapeId="0" xr:uid="{00000000-0006-0000-0000-000062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33" authorId="1" shapeId="0" xr:uid="{00000000-0006-0000-0000-000063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33" authorId="1" shapeId="0" xr:uid="{00000000-0006-0000-0000-000064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33" authorId="1" shapeId="0" xr:uid="{00000000-0006-0000-0000-000065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33" authorId="1" shapeId="0" xr:uid="{00000000-0006-0000-0000-000066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33" authorId="1" shapeId="0" xr:uid="{00000000-0006-0000-0000-000067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33" authorId="1" shapeId="0" xr:uid="{00000000-0006-0000-0000-000068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33" authorId="1" shapeId="0" xr:uid="{00000000-0006-0000-0000-000069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33" authorId="1" shapeId="0" xr:uid="{00000000-0006-0000-0000-00006A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33" authorId="1" shapeId="0" xr:uid="{00000000-0006-0000-0000-00006B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33" authorId="1" shapeId="0" xr:uid="{00000000-0006-0000-0000-00006C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33" authorId="1" shapeId="0" xr:uid="{00000000-0006-0000-0000-00006D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33" authorId="1" shapeId="0" xr:uid="{00000000-0006-0000-0000-00006E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33" authorId="1" shapeId="0" xr:uid="{00000000-0006-0000-0000-00006F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33" authorId="1" shapeId="0" xr:uid="{00000000-0006-0000-0000-000070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34" authorId="0" shapeId="0" xr:uid="{00000000-0006-0000-0000-000071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34" authorId="0" shapeId="0" xr:uid="{00000000-0006-0000-0000-000072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34" authorId="0" shapeId="0" xr:uid="{00000000-0006-0000-0000-000073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34" authorId="0" shapeId="0" xr:uid="{00000000-0006-0000-0000-000074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34" authorId="0" shapeId="0" xr:uid="{00000000-0006-0000-0000-000075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34" authorId="0" shapeId="0" xr:uid="{00000000-0006-0000-0000-000076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34" authorId="0" shapeId="0" xr:uid="{00000000-0006-0000-0000-000077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34" authorId="0" shapeId="0" xr:uid="{00000000-0006-0000-0000-000078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34" authorId="0" shapeId="0" xr:uid="{00000000-0006-0000-0000-000079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34" authorId="0" shapeId="0" xr:uid="{00000000-0006-0000-0000-00007A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34" authorId="0" shapeId="0" xr:uid="{00000000-0006-0000-0000-00007B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34" authorId="0" shapeId="0" xr:uid="{00000000-0006-0000-0000-00007C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34" authorId="0" shapeId="0" xr:uid="{00000000-0006-0000-0000-00007D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34" authorId="0" shapeId="0" xr:uid="{00000000-0006-0000-0000-00007E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34" authorId="0" shapeId="0" xr:uid="{00000000-0006-0000-0000-00007F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34" authorId="0" shapeId="0" xr:uid="{00000000-0006-0000-0000-000080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34" authorId="0" shapeId="0" xr:uid="{00000000-0006-0000-0000-000081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34" authorId="0" shapeId="0" xr:uid="{00000000-0006-0000-0000-000082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35" authorId="1" shapeId="0" xr:uid="{00000000-0006-0000-0000-000083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35" authorId="1" shapeId="0" xr:uid="{00000000-0006-0000-0000-000084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35" authorId="1" shapeId="0" xr:uid="{00000000-0006-0000-0000-000085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35" authorId="1" shapeId="0" xr:uid="{00000000-0006-0000-0000-000086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35" authorId="1" shapeId="0" xr:uid="{00000000-0006-0000-0000-000087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35" authorId="1" shapeId="0" xr:uid="{00000000-0006-0000-0000-000088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35" authorId="1" shapeId="0" xr:uid="{00000000-0006-0000-0000-000089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35" authorId="1" shapeId="0" xr:uid="{00000000-0006-0000-0000-00008A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35" authorId="1" shapeId="0" xr:uid="{00000000-0006-0000-0000-00008B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35" authorId="1" shapeId="0" xr:uid="{00000000-0006-0000-0000-00008C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35" authorId="1" shapeId="0" xr:uid="{00000000-0006-0000-0000-00008D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35" authorId="1" shapeId="0" xr:uid="{00000000-0006-0000-0000-00008E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35" authorId="1" shapeId="0" xr:uid="{00000000-0006-0000-0000-00008F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35" authorId="1" shapeId="0" xr:uid="{00000000-0006-0000-0000-000090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35" authorId="1" shapeId="0" xr:uid="{00000000-0006-0000-0000-000091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35" authorId="1" shapeId="0" xr:uid="{00000000-0006-0000-0000-000092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35" authorId="1" shapeId="0" xr:uid="{00000000-0006-0000-0000-000093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35" authorId="1" shapeId="0" xr:uid="{00000000-0006-0000-0000-000094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36" authorId="0" shapeId="0" xr:uid="{00000000-0006-0000-0000-000095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36" authorId="0" shapeId="0" xr:uid="{00000000-0006-0000-0000-000096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36" authorId="0" shapeId="0" xr:uid="{00000000-0006-0000-0000-000097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36" authorId="0" shapeId="0" xr:uid="{00000000-0006-0000-0000-000098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36" authorId="0" shapeId="0" xr:uid="{00000000-0006-0000-0000-000099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36" authorId="0" shapeId="0" xr:uid="{00000000-0006-0000-0000-00009A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36" authorId="0" shapeId="0" xr:uid="{00000000-0006-0000-0000-00009B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36" authorId="0" shapeId="0" xr:uid="{00000000-0006-0000-0000-00009C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36" authorId="0" shapeId="0" xr:uid="{00000000-0006-0000-0000-00009D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36" authorId="0" shapeId="0" xr:uid="{00000000-0006-0000-0000-00009E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36" authorId="0" shapeId="0" xr:uid="{00000000-0006-0000-0000-00009F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36" authorId="0" shapeId="0" xr:uid="{00000000-0006-0000-0000-0000A0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36" authorId="0" shapeId="0" xr:uid="{00000000-0006-0000-0000-0000A1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36" authorId="0" shapeId="0" xr:uid="{00000000-0006-0000-0000-0000A2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36" authorId="0" shapeId="0" xr:uid="{00000000-0006-0000-0000-0000A3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36" authorId="0" shapeId="0" xr:uid="{00000000-0006-0000-0000-0000A4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36" authorId="0" shapeId="0" xr:uid="{00000000-0006-0000-0000-0000A5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36" authorId="0" shapeId="0" xr:uid="{00000000-0006-0000-0000-0000A6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37" authorId="1" shapeId="0" xr:uid="{00000000-0006-0000-0000-0000A7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37" authorId="1" shapeId="0" xr:uid="{00000000-0006-0000-0000-0000A8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37" authorId="1" shapeId="0" xr:uid="{00000000-0006-0000-0000-0000A9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37" authorId="1" shapeId="0" xr:uid="{00000000-0006-0000-0000-0000AA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37" authorId="1" shapeId="0" xr:uid="{00000000-0006-0000-0000-0000AB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37" authorId="1" shapeId="0" xr:uid="{00000000-0006-0000-0000-0000AC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37" authorId="1" shapeId="0" xr:uid="{00000000-0006-0000-0000-0000AD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37" authorId="1" shapeId="0" xr:uid="{00000000-0006-0000-0000-0000AE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37" authorId="1" shapeId="0" xr:uid="{00000000-0006-0000-0000-0000AF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37" authorId="1" shapeId="0" xr:uid="{00000000-0006-0000-0000-0000B0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37" authorId="1" shapeId="0" xr:uid="{00000000-0006-0000-0000-0000B1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37" authorId="1" shapeId="0" xr:uid="{00000000-0006-0000-0000-0000B2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37" authorId="1" shapeId="0" xr:uid="{00000000-0006-0000-0000-0000B3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37" authorId="1" shapeId="0" xr:uid="{00000000-0006-0000-0000-0000B4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37" authorId="1" shapeId="0" xr:uid="{00000000-0006-0000-0000-0000B5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37" authorId="1" shapeId="0" xr:uid="{00000000-0006-0000-0000-0000B6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37" authorId="1" shapeId="0" xr:uid="{00000000-0006-0000-0000-0000B7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37" authorId="1" shapeId="0" xr:uid="{00000000-0006-0000-0000-0000B8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44" authorId="0" shapeId="0" xr:uid="{00000000-0006-0000-0000-0000B9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44" authorId="0" shapeId="0" xr:uid="{00000000-0006-0000-0000-0000BA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44" authorId="0" shapeId="0" xr:uid="{00000000-0006-0000-0000-0000BB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44" authorId="0" shapeId="0" xr:uid="{00000000-0006-0000-0000-0000BC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44" authorId="0" shapeId="0" xr:uid="{00000000-0006-0000-0000-0000BD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44" authorId="0" shapeId="0" xr:uid="{00000000-0006-0000-0000-0000BE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44" authorId="0" shapeId="0" xr:uid="{00000000-0006-0000-0000-0000BF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44" authorId="0" shapeId="0" xr:uid="{00000000-0006-0000-0000-0000C0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44" authorId="0" shapeId="0" xr:uid="{00000000-0006-0000-0000-0000C1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44" authorId="0" shapeId="0" xr:uid="{00000000-0006-0000-0000-0000C2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44" authorId="0" shapeId="0" xr:uid="{00000000-0006-0000-0000-0000C3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44" authorId="0" shapeId="0" xr:uid="{00000000-0006-0000-0000-0000C4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44" authorId="0" shapeId="0" xr:uid="{00000000-0006-0000-0000-0000C5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44" authorId="0" shapeId="0" xr:uid="{00000000-0006-0000-0000-0000C6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44" authorId="0" shapeId="0" xr:uid="{00000000-0006-0000-0000-0000C7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44" authorId="0" shapeId="0" xr:uid="{00000000-0006-0000-0000-0000C8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44" authorId="0" shapeId="0" xr:uid="{00000000-0006-0000-0000-0000C9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44" authorId="0" shapeId="0" xr:uid="{00000000-0006-0000-0000-0000CA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45" authorId="1" shapeId="0" xr:uid="{00000000-0006-0000-0000-0000CB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45" authorId="1" shapeId="0" xr:uid="{00000000-0006-0000-0000-0000CC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45" authorId="1" shapeId="0" xr:uid="{00000000-0006-0000-0000-0000CD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45" authorId="1" shapeId="0" xr:uid="{00000000-0006-0000-0000-0000CE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45" authorId="1" shapeId="0" xr:uid="{00000000-0006-0000-0000-0000CF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45" authorId="1" shapeId="0" xr:uid="{00000000-0006-0000-0000-0000D0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45" authorId="1" shapeId="0" xr:uid="{00000000-0006-0000-0000-0000D1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45" authorId="1" shapeId="0" xr:uid="{00000000-0006-0000-0000-0000D2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45" authorId="1" shapeId="0" xr:uid="{00000000-0006-0000-0000-0000D3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45" authorId="1" shapeId="0" xr:uid="{00000000-0006-0000-0000-0000D4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45" authorId="1" shapeId="0" xr:uid="{00000000-0006-0000-0000-0000D5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45" authorId="1" shapeId="0" xr:uid="{00000000-0006-0000-0000-0000D6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45" authorId="1" shapeId="0" xr:uid="{00000000-0006-0000-0000-0000D7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45" authorId="1" shapeId="0" xr:uid="{00000000-0006-0000-0000-0000D8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45" authorId="1" shapeId="0" xr:uid="{00000000-0006-0000-0000-0000D9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45" authorId="1" shapeId="0" xr:uid="{00000000-0006-0000-0000-0000DA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45" authorId="1" shapeId="0" xr:uid="{00000000-0006-0000-0000-0000DB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45" authorId="1" shapeId="0" xr:uid="{00000000-0006-0000-0000-0000DC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46" authorId="0" shapeId="0" xr:uid="{00000000-0006-0000-0000-0000DD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46" authorId="0" shapeId="0" xr:uid="{00000000-0006-0000-0000-0000DE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46" authorId="0" shapeId="0" xr:uid="{00000000-0006-0000-0000-0000DF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46" authorId="0" shapeId="0" xr:uid="{00000000-0006-0000-0000-0000E0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46" authorId="0" shapeId="0" xr:uid="{00000000-0006-0000-0000-0000E1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46" authorId="0" shapeId="0" xr:uid="{00000000-0006-0000-0000-0000E2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46" authorId="0" shapeId="0" xr:uid="{00000000-0006-0000-0000-0000E3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46" authorId="0" shapeId="0" xr:uid="{00000000-0006-0000-0000-0000E4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46" authorId="0" shapeId="0" xr:uid="{00000000-0006-0000-0000-0000E5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46" authorId="0" shapeId="0" xr:uid="{00000000-0006-0000-0000-0000E6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46" authorId="0" shapeId="0" xr:uid="{00000000-0006-0000-0000-0000E7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46" authorId="0" shapeId="0" xr:uid="{00000000-0006-0000-0000-0000E8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46" authorId="0" shapeId="0" xr:uid="{00000000-0006-0000-0000-0000E9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46" authorId="0" shapeId="0" xr:uid="{00000000-0006-0000-0000-0000EA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46" authorId="0" shapeId="0" xr:uid="{00000000-0006-0000-0000-0000EB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46" authorId="0" shapeId="0" xr:uid="{00000000-0006-0000-0000-0000EC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46" authorId="0" shapeId="0" xr:uid="{00000000-0006-0000-0000-0000ED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46" authorId="0" shapeId="0" xr:uid="{00000000-0006-0000-0000-0000EE06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47" authorId="1" shapeId="0" xr:uid="{00000000-0006-0000-0000-0000EF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47" authorId="1" shapeId="0" xr:uid="{00000000-0006-0000-0000-0000F0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47" authorId="1" shapeId="0" xr:uid="{00000000-0006-0000-0000-0000F1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47" authorId="1" shapeId="0" xr:uid="{00000000-0006-0000-0000-0000F2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47" authorId="1" shapeId="0" xr:uid="{00000000-0006-0000-0000-0000F3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47" authorId="1" shapeId="0" xr:uid="{00000000-0006-0000-0000-0000F4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47" authorId="1" shapeId="0" xr:uid="{00000000-0006-0000-0000-0000F5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47" authorId="1" shapeId="0" xr:uid="{00000000-0006-0000-0000-0000F6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47" authorId="1" shapeId="0" xr:uid="{00000000-0006-0000-0000-0000F7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47" authorId="1" shapeId="0" xr:uid="{00000000-0006-0000-0000-0000F8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47" authorId="1" shapeId="0" xr:uid="{00000000-0006-0000-0000-0000F9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47" authorId="1" shapeId="0" xr:uid="{00000000-0006-0000-0000-0000FA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47" authorId="1" shapeId="0" xr:uid="{00000000-0006-0000-0000-0000FB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47" authorId="1" shapeId="0" xr:uid="{00000000-0006-0000-0000-0000FC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47" authorId="1" shapeId="0" xr:uid="{00000000-0006-0000-0000-0000FD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47" authorId="1" shapeId="0" xr:uid="{00000000-0006-0000-0000-0000FE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47" authorId="1" shapeId="0" xr:uid="{00000000-0006-0000-0000-0000FF06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47" authorId="1" shapeId="0" xr:uid="{00000000-0006-0000-0000-000000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48" authorId="0" shapeId="0" xr:uid="{00000000-0006-0000-0000-000001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48" authorId="0" shapeId="0" xr:uid="{00000000-0006-0000-0000-000002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48" authorId="0" shapeId="0" xr:uid="{00000000-0006-0000-0000-000003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48" authorId="0" shapeId="0" xr:uid="{00000000-0006-0000-0000-000004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48" authorId="0" shapeId="0" xr:uid="{00000000-0006-0000-0000-000005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48" authorId="0" shapeId="0" xr:uid="{00000000-0006-0000-0000-000006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48" authorId="0" shapeId="0" xr:uid="{00000000-0006-0000-0000-000007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48" authorId="0" shapeId="0" xr:uid="{00000000-0006-0000-0000-000008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48" authorId="0" shapeId="0" xr:uid="{00000000-0006-0000-0000-000009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48" authorId="0" shapeId="0" xr:uid="{00000000-0006-0000-0000-00000A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48" authorId="0" shapeId="0" xr:uid="{00000000-0006-0000-0000-00000B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48" authorId="0" shapeId="0" xr:uid="{00000000-0006-0000-0000-00000C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48" authorId="0" shapeId="0" xr:uid="{00000000-0006-0000-0000-00000D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48" authorId="0" shapeId="0" xr:uid="{00000000-0006-0000-0000-00000E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48" authorId="0" shapeId="0" xr:uid="{00000000-0006-0000-0000-00000F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48" authorId="0" shapeId="0" xr:uid="{00000000-0006-0000-0000-000010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48" authorId="0" shapeId="0" xr:uid="{00000000-0006-0000-0000-000011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48" authorId="0" shapeId="0" xr:uid="{00000000-0006-0000-0000-000012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49" authorId="1" shapeId="0" xr:uid="{00000000-0006-0000-0000-000013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49" authorId="1" shapeId="0" xr:uid="{00000000-0006-0000-0000-000014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49" authorId="1" shapeId="0" xr:uid="{00000000-0006-0000-0000-000015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49" authorId="1" shapeId="0" xr:uid="{00000000-0006-0000-0000-000016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49" authorId="1" shapeId="0" xr:uid="{00000000-0006-0000-0000-000017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49" authorId="1" shapeId="0" xr:uid="{00000000-0006-0000-0000-000018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49" authorId="1" shapeId="0" xr:uid="{00000000-0006-0000-0000-000019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49" authorId="1" shapeId="0" xr:uid="{00000000-0006-0000-0000-00001A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49" authorId="1" shapeId="0" xr:uid="{00000000-0006-0000-0000-00001B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49" authorId="1" shapeId="0" xr:uid="{00000000-0006-0000-0000-00001C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49" authorId="1" shapeId="0" xr:uid="{00000000-0006-0000-0000-00001D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49" authorId="1" shapeId="0" xr:uid="{00000000-0006-0000-0000-00001E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49" authorId="1" shapeId="0" xr:uid="{00000000-0006-0000-0000-00001F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49" authorId="1" shapeId="0" xr:uid="{00000000-0006-0000-0000-000020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49" authorId="1" shapeId="0" xr:uid="{00000000-0006-0000-0000-000021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49" authorId="1" shapeId="0" xr:uid="{00000000-0006-0000-0000-000022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49" authorId="1" shapeId="0" xr:uid="{00000000-0006-0000-0000-000023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49" authorId="1" shapeId="0" xr:uid="{00000000-0006-0000-0000-000024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50" authorId="0" shapeId="0" xr:uid="{00000000-0006-0000-0000-000025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50" authorId="0" shapeId="0" xr:uid="{00000000-0006-0000-0000-000026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50" authorId="0" shapeId="0" xr:uid="{00000000-0006-0000-0000-000027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50" authorId="0" shapeId="0" xr:uid="{00000000-0006-0000-0000-000028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50" authorId="0" shapeId="0" xr:uid="{00000000-0006-0000-0000-000029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50" authorId="0" shapeId="0" xr:uid="{00000000-0006-0000-0000-00002A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50" authorId="0" shapeId="0" xr:uid="{00000000-0006-0000-0000-00002B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50" authorId="0" shapeId="0" xr:uid="{00000000-0006-0000-0000-00002C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50" authorId="0" shapeId="0" xr:uid="{00000000-0006-0000-0000-00002D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50" authorId="0" shapeId="0" xr:uid="{00000000-0006-0000-0000-00002E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50" authorId="0" shapeId="0" xr:uid="{00000000-0006-0000-0000-00002F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50" authorId="0" shapeId="0" xr:uid="{00000000-0006-0000-0000-000030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50" authorId="0" shapeId="0" xr:uid="{00000000-0006-0000-0000-000031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50" authorId="0" shapeId="0" xr:uid="{00000000-0006-0000-0000-000032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50" authorId="0" shapeId="0" xr:uid="{00000000-0006-0000-0000-000033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50" authorId="0" shapeId="0" xr:uid="{00000000-0006-0000-0000-000034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50" authorId="0" shapeId="0" xr:uid="{00000000-0006-0000-0000-000035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50" authorId="0" shapeId="0" xr:uid="{00000000-0006-0000-0000-000036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51" authorId="1" shapeId="0" xr:uid="{00000000-0006-0000-0000-000037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51" authorId="1" shapeId="0" xr:uid="{00000000-0006-0000-0000-000038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51" authorId="1" shapeId="0" xr:uid="{00000000-0006-0000-0000-000039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51" authorId="1" shapeId="0" xr:uid="{00000000-0006-0000-0000-00003A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51" authorId="1" shapeId="0" xr:uid="{00000000-0006-0000-0000-00003B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51" authorId="1" shapeId="0" xr:uid="{00000000-0006-0000-0000-00003C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51" authorId="1" shapeId="0" xr:uid="{00000000-0006-0000-0000-00003D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51" authorId="1" shapeId="0" xr:uid="{00000000-0006-0000-0000-00003E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51" authorId="1" shapeId="0" xr:uid="{00000000-0006-0000-0000-00003F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51" authorId="1" shapeId="0" xr:uid="{00000000-0006-0000-0000-000040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51" authorId="1" shapeId="0" xr:uid="{00000000-0006-0000-0000-000041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51" authorId="1" shapeId="0" xr:uid="{00000000-0006-0000-0000-000042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51" authorId="1" shapeId="0" xr:uid="{00000000-0006-0000-0000-000043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51" authorId="1" shapeId="0" xr:uid="{00000000-0006-0000-0000-000044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51" authorId="1" shapeId="0" xr:uid="{00000000-0006-0000-0000-000045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51" authorId="1" shapeId="0" xr:uid="{00000000-0006-0000-0000-000046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51" authorId="1" shapeId="0" xr:uid="{00000000-0006-0000-0000-000047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51" authorId="1" shapeId="0" xr:uid="{00000000-0006-0000-0000-000048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52" authorId="0" shapeId="0" xr:uid="{00000000-0006-0000-0000-000049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52" authorId="0" shapeId="0" xr:uid="{00000000-0006-0000-0000-00004A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52" authorId="0" shapeId="0" xr:uid="{00000000-0006-0000-0000-00004B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52" authorId="0" shapeId="0" xr:uid="{00000000-0006-0000-0000-00004C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52" authorId="0" shapeId="0" xr:uid="{00000000-0006-0000-0000-00004D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52" authorId="0" shapeId="0" xr:uid="{00000000-0006-0000-0000-00004E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52" authorId="0" shapeId="0" xr:uid="{00000000-0006-0000-0000-00004F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52" authorId="0" shapeId="0" xr:uid="{00000000-0006-0000-0000-000050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52" authorId="0" shapeId="0" xr:uid="{00000000-0006-0000-0000-000051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52" authorId="0" shapeId="0" xr:uid="{00000000-0006-0000-0000-000052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52" authorId="0" shapeId="0" xr:uid="{00000000-0006-0000-0000-000053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52" authorId="0" shapeId="0" xr:uid="{00000000-0006-0000-0000-000054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52" authorId="0" shapeId="0" xr:uid="{00000000-0006-0000-0000-000055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52" authorId="0" shapeId="0" xr:uid="{00000000-0006-0000-0000-000056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52" authorId="0" shapeId="0" xr:uid="{00000000-0006-0000-0000-000057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52" authorId="0" shapeId="0" xr:uid="{00000000-0006-0000-0000-000058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52" authorId="0" shapeId="0" xr:uid="{00000000-0006-0000-0000-000059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52" authorId="0" shapeId="0" xr:uid="{00000000-0006-0000-0000-00005A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53" authorId="1" shapeId="0" xr:uid="{00000000-0006-0000-0000-00005B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53" authorId="1" shapeId="0" xr:uid="{00000000-0006-0000-0000-00005C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53" authorId="1" shapeId="0" xr:uid="{00000000-0006-0000-0000-00005D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53" authorId="1" shapeId="0" xr:uid="{00000000-0006-0000-0000-00005E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53" authorId="1" shapeId="0" xr:uid="{00000000-0006-0000-0000-00005F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53" authorId="1" shapeId="0" xr:uid="{00000000-0006-0000-0000-000060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53" authorId="1" shapeId="0" xr:uid="{00000000-0006-0000-0000-000061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53" authorId="1" shapeId="0" xr:uid="{00000000-0006-0000-0000-000062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53" authorId="1" shapeId="0" xr:uid="{00000000-0006-0000-0000-000063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53" authorId="1" shapeId="0" xr:uid="{00000000-0006-0000-0000-000064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53" authorId="1" shapeId="0" xr:uid="{00000000-0006-0000-0000-000065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53" authorId="1" shapeId="0" xr:uid="{00000000-0006-0000-0000-000066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53" authorId="1" shapeId="0" xr:uid="{00000000-0006-0000-0000-000067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53" authorId="1" shapeId="0" xr:uid="{00000000-0006-0000-0000-000068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53" authorId="1" shapeId="0" xr:uid="{00000000-0006-0000-0000-000069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53" authorId="1" shapeId="0" xr:uid="{00000000-0006-0000-0000-00006A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53" authorId="1" shapeId="0" xr:uid="{00000000-0006-0000-0000-00006B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53" authorId="1" shapeId="0" xr:uid="{00000000-0006-0000-0000-00006C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54" authorId="0" shapeId="0" xr:uid="{00000000-0006-0000-0000-00006D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54" authorId="0" shapeId="0" xr:uid="{00000000-0006-0000-0000-00006E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54" authorId="0" shapeId="0" xr:uid="{00000000-0006-0000-0000-00006F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54" authorId="0" shapeId="0" xr:uid="{00000000-0006-0000-0000-000070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54" authorId="0" shapeId="0" xr:uid="{00000000-0006-0000-0000-000071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54" authorId="0" shapeId="0" xr:uid="{00000000-0006-0000-0000-000072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54" authorId="0" shapeId="0" xr:uid="{00000000-0006-0000-0000-000073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54" authorId="0" shapeId="0" xr:uid="{00000000-0006-0000-0000-000074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54" authorId="0" shapeId="0" xr:uid="{00000000-0006-0000-0000-000075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54" authorId="0" shapeId="0" xr:uid="{00000000-0006-0000-0000-000076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54" authorId="0" shapeId="0" xr:uid="{00000000-0006-0000-0000-000077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54" authorId="0" shapeId="0" xr:uid="{00000000-0006-0000-0000-000078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54" authorId="0" shapeId="0" xr:uid="{00000000-0006-0000-0000-000079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54" authorId="0" shapeId="0" xr:uid="{00000000-0006-0000-0000-00007A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54" authorId="0" shapeId="0" xr:uid="{00000000-0006-0000-0000-00007B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54" authorId="0" shapeId="0" xr:uid="{00000000-0006-0000-0000-00007C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54" authorId="0" shapeId="0" xr:uid="{00000000-0006-0000-0000-00007D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54" authorId="0" shapeId="0" xr:uid="{00000000-0006-0000-0000-00007E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55" authorId="1" shapeId="0" xr:uid="{00000000-0006-0000-0000-00007F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55" authorId="1" shapeId="0" xr:uid="{00000000-0006-0000-0000-000080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55" authorId="1" shapeId="0" xr:uid="{00000000-0006-0000-0000-000081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55" authorId="1" shapeId="0" xr:uid="{00000000-0006-0000-0000-000082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55" authorId="1" shapeId="0" xr:uid="{00000000-0006-0000-0000-000083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55" authorId="1" shapeId="0" xr:uid="{00000000-0006-0000-0000-000084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55" authorId="1" shapeId="0" xr:uid="{00000000-0006-0000-0000-000085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55" authorId="1" shapeId="0" xr:uid="{00000000-0006-0000-0000-000086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55" authorId="1" shapeId="0" xr:uid="{00000000-0006-0000-0000-000087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55" authorId="1" shapeId="0" xr:uid="{00000000-0006-0000-0000-000088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55" authorId="1" shapeId="0" xr:uid="{00000000-0006-0000-0000-000089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55" authorId="1" shapeId="0" xr:uid="{00000000-0006-0000-0000-00008A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55" authorId="1" shapeId="0" xr:uid="{00000000-0006-0000-0000-00008B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55" authorId="1" shapeId="0" xr:uid="{00000000-0006-0000-0000-00008C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55" authorId="1" shapeId="0" xr:uid="{00000000-0006-0000-0000-00008D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55" authorId="1" shapeId="0" xr:uid="{00000000-0006-0000-0000-00008E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55" authorId="1" shapeId="0" xr:uid="{00000000-0006-0000-0000-00008F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55" authorId="1" shapeId="0" xr:uid="{00000000-0006-0000-0000-000090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56" authorId="0" shapeId="0" xr:uid="{00000000-0006-0000-0000-000091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56" authorId="0" shapeId="0" xr:uid="{00000000-0006-0000-0000-000092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56" authorId="0" shapeId="0" xr:uid="{00000000-0006-0000-0000-000093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56" authorId="0" shapeId="0" xr:uid="{00000000-0006-0000-0000-000094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56" authorId="0" shapeId="0" xr:uid="{00000000-0006-0000-0000-000095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56" authorId="0" shapeId="0" xr:uid="{00000000-0006-0000-0000-000096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56" authorId="0" shapeId="0" xr:uid="{00000000-0006-0000-0000-000097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56" authorId="0" shapeId="0" xr:uid="{00000000-0006-0000-0000-000098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56" authorId="0" shapeId="0" xr:uid="{00000000-0006-0000-0000-000099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56" authorId="0" shapeId="0" xr:uid="{00000000-0006-0000-0000-00009A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56" authorId="0" shapeId="0" xr:uid="{00000000-0006-0000-0000-00009B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56" authorId="0" shapeId="0" xr:uid="{00000000-0006-0000-0000-00009C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56" authorId="0" shapeId="0" xr:uid="{00000000-0006-0000-0000-00009D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56" authorId="0" shapeId="0" xr:uid="{00000000-0006-0000-0000-00009E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56" authorId="0" shapeId="0" xr:uid="{00000000-0006-0000-0000-00009F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56" authorId="0" shapeId="0" xr:uid="{00000000-0006-0000-0000-0000A0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56" authorId="0" shapeId="0" xr:uid="{00000000-0006-0000-0000-0000A1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56" authorId="0" shapeId="0" xr:uid="{00000000-0006-0000-0000-0000A2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57" authorId="1" shapeId="0" xr:uid="{00000000-0006-0000-0000-0000A3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57" authorId="1" shapeId="0" xr:uid="{00000000-0006-0000-0000-0000A4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57" authorId="1" shapeId="0" xr:uid="{00000000-0006-0000-0000-0000A5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57" authorId="1" shapeId="0" xr:uid="{00000000-0006-0000-0000-0000A6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57" authorId="1" shapeId="0" xr:uid="{00000000-0006-0000-0000-0000A7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57" authorId="1" shapeId="0" xr:uid="{00000000-0006-0000-0000-0000A8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57" authorId="1" shapeId="0" xr:uid="{00000000-0006-0000-0000-0000A9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57" authorId="1" shapeId="0" xr:uid="{00000000-0006-0000-0000-0000AA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57" authorId="1" shapeId="0" xr:uid="{00000000-0006-0000-0000-0000AB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57" authorId="1" shapeId="0" xr:uid="{00000000-0006-0000-0000-0000AC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57" authorId="1" shapeId="0" xr:uid="{00000000-0006-0000-0000-0000AD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57" authorId="1" shapeId="0" xr:uid="{00000000-0006-0000-0000-0000AE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57" authorId="1" shapeId="0" xr:uid="{00000000-0006-0000-0000-0000AF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57" authorId="1" shapeId="0" xr:uid="{00000000-0006-0000-0000-0000B0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57" authorId="1" shapeId="0" xr:uid="{00000000-0006-0000-0000-0000B1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57" authorId="1" shapeId="0" xr:uid="{00000000-0006-0000-0000-0000B2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57" authorId="1" shapeId="0" xr:uid="{00000000-0006-0000-0000-0000B3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57" authorId="1" shapeId="0" xr:uid="{00000000-0006-0000-0000-0000B4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58" authorId="0" shapeId="0" xr:uid="{00000000-0006-0000-0000-0000B5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58" authorId="0" shapeId="0" xr:uid="{00000000-0006-0000-0000-0000B6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58" authorId="0" shapeId="0" xr:uid="{00000000-0006-0000-0000-0000B7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58" authorId="0" shapeId="0" xr:uid="{00000000-0006-0000-0000-0000B8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58" authorId="0" shapeId="0" xr:uid="{00000000-0006-0000-0000-0000B9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58" authorId="0" shapeId="0" xr:uid="{00000000-0006-0000-0000-0000BA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58" authorId="0" shapeId="0" xr:uid="{00000000-0006-0000-0000-0000BB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58" authorId="0" shapeId="0" xr:uid="{00000000-0006-0000-0000-0000BC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58" authorId="0" shapeId="0" xr:uid="{00000000-0006-0000-0000-0000BD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58" authorId="0" shapeId="0" xr:uid="{00000000-0006-0000-0000-0000BE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58" authorId="0" shapeId="0" xr:uid="{00000000-0006-0000-0000-0000BF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58" authorId="0" shapeId="0" xr:uid="{00000000-0006-0000-0000-0000C0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58" authorId="0" shapeId="0" xr:uid="{00000000-0006-0000-0000-0000C1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58" authorId="0" shapeId="0" xr:uid="{00000000-0006-0000-0000-0000C2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58" authorId="0" shapeId="0" xr:uid="{00000000-0006-0000-0000-0000C3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58" authorId="0" shapeId="0" xr:uid="{00000000-0006-0000-0000-0000C4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58" authorId="0" shapeId="0" xr:uid="{00000000-0006-0000-0000-0000C5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58" authorId="0" shapeId="0" xr:uid="{00000000-0006-0000-0000-0000C6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59" authorId="1" shapeId="0" xr:uid="{00000000-0006-0000-0000-0000C7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59" authorId="1" shapeId="0" xr:uid="{00000000-0006-0000-0000-0000C8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59" authorId="1" shapeId="0" xr:uid="{00000000-0006-0000-0000-0000C9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59" authorId="1" shapeId="0" xr:uid="{00000000-0006-0000-0000-0000CA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59" authorId="1" shapeId="0" xr:uid="{00000000-0006-0000-0000-0000CB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59" authorId="1" shapeId="0" xr:uid="{00000000-0006-0000-0000-0000CC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59" authorId="1" shapeId="0" xr:uid="{00000000-0006-0000-0000-0000CD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59" authorId="1" shapeId="0" xr:uid="{00000000-0006-0000-0000-0000CE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59" authorId="1" shapeId="0" xr:uid="{00000000-0006-0000-0000-0000CF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59" authorId="1" shapeId="0" xr:uid="{00000000-0006-0000-0000-0000D0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59" authorId="1" shapeId="0" xr:uid="{00000000-0006-0000-0000-0000D1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59" authorId="1" shapeId="0" xr:uid="{00000000-0006-0000-0000-0000D2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59" authorId="1" shapeId="0" xr:uid="{00000000-0006-0000-0000-0000D3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59" authorId="1" shapeId="0" xr:uid="{00000000-0006-0000-0000-0000D4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59" authorId="1" shapeId="0" xr:uid="{00000000-0006-0000-0000-0000D5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59" authorId="1" shapeId="0" xr:uid="{00000000-0006-0000-0000-0000D6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59" authorId="1" shapeId="0" xr:uid="{00000000-0006-0000-0000-0000D7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59" authorId="1" shapeId="0" xr:uid="{00000000-0006-0000-0000-0000D8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60" authorId="0" shapeId="0" xr:uid="{00000000-0006-0000-0000-0000D9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60" authorId="0" shapeId="0" xr:uid="{00000000-0006-0000-0000-0000DA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60" authorId="0" shapeId="0" xr:uid="{00000000-0006-0000-0000-0000DB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60" authorId="0" shapeId="0" xr:uid="{00000000-0006-0000-0000-0000DC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60" authorId="0" shapeId="0" xr:uid="{00000000-0006-0000-0000-0000DD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60" authorId="0" shapeId="0" xr:uid="{00000000-0006-0000-0000-0000DE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60" authorId="0" shapeId="0" xr:uid="{00000000-0006-0000-0000-0000DF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60" authorId="0" shapeId="0" xr:uid="{00000000-0006-0000-0000-0000E0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60" authorId="0" shapeId="0" xr:uid="{00000000-0006-0000-0000-0000E1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60" authorId="0" shapeId="0" xr:uid="{00000000-0006-0000-0000-0000E2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60" authorId="0" shapeId="0" xr:uid="{00000000-0006-0000-0000-0000E3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60" authorId="0" shapeId="0" xr:uid="{00000000-0006-0000-0000-0000E4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60" authorId="0" shapeId="0" xr:uid="{00000000-0006-0000-0000-0000E5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60" authorId="0" shapeId="0" xr:uid="{00000000-0006-0000-0000-0000E6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60" authorId="0" shapeId="0" xr:uid="{00000000-0006-0000-0000-0000E7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60" authorId="0" shapeId="0" xr:uid="{00000000-0006-0000-0000-0000E8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60" authorId="0" shapeId="0" xr:uid="{00000000-0006-0000-0000-0000E9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60" authorId="0" shapeId="0" xr:uid="{00000000-0006-0000-0000-0000EA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61" authorId="1" shapeId="0" xr:uid="{00000000-0006-0000-0000-0000EB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61" authorId="1" shapeId="0" xr:uid="{00000000-0006-0000-0000-0000EC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61" authorId="1" shapeId="0" xr:uid="{00000000-0006-0000-0000-0000ED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61" authorId="1" shapeId="0" xr:uid="{00000000-0006-0000-0000-0000EE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61" authorId="1" shapeId="0" xr:uid="{00000000-0006-0000-0000-0000EF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61" authorId="1" shapeId="0" xr:uid="{00000000-0006-0000-0000-0000F0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61" authorId="1" shapeId="0" xr:uid="{00000000-0006-0000-0000-0000F1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61" authorId="1" shapeId="0" xr:uid="{00000000-0006-0000-0000-0000F2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61" authorId="1" shapeId="0" xr:uid="{00000000-0006-0000-0000-0000F3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61" authorId="1" shapeId="0" xr:uid="{00000000-0006-0000-0000-0000F4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61" authorId="1" shapeId="0" xr:uid="{00000000-0006-0000-0000-0000F5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61" authorId="1" shapeId="0" xr:uid="{00000000-0006-0000-0000-0000F6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61" authorId="1" shapeId="0" xr:uid="{00000000-0006-0000-0000-0000F7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61" authorId="1" shapeId="0" xr:uid="{00000000-0006-0000-0000-0000F8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61" authorId="1" shapeId="0" xr:uid="{00000000-0006-0000-0000-0000F9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61" authorId="1" shapeId="0" xr:uid="{00000000-0006-0000-0000-0000FA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61" authorId="1" shapeId="0" xr:uid="{00000000-0006-0000-0000-0000FB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61" authorId="1" shapeId="0" xr:uid="{00000000-0006-0000-0000-0000FC07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62" authorId="0" shapeId="0" xr:uid="{00000000-0006-0000-0000-0000FD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62" authorId="0" shapeId="0" xr:uid="{00000000-0006-0000-0000-0000FE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62" authorId="0" shapeId="0" xr:uid="{00000000-0006-0000-0000-0000FF07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62" authorId="0" shapeId="0" xr:uid="{00000000-0006-0000-0000-000000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62" authorId="0" shapeId="0" xr:uid="{00000000-0006-0000-0000-000001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62" authorId="0" shapeId="0" xr:uid="{00000000-0006-0000-0000-000002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62" authorId="0" shapeId="0" xr:uid="{00000000-0006-0000-0000-000003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62" authorId="0" shapeId="0" xr:uid="{00000000-0006-0000-0000-000004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62" authorId="0" shapeId="0" xr:uid="{00000000-0006-0000-0000-000005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62" authorId="0" shapeId="0" xr:uid="{00000000-0006-0000-0000-000006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62" authorId="0" shapeId="0" xr:uid="{00000000-0006-0000-0000-000007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62" authorId="0" shapeId="0" xr:uid="{00000000-0006-0000-0000-000008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62" authorId="0" shapeId="0" xr:uid="{00000000-0006-0000-0000-000009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62" authorId="0" shapeId="0" xr:uid="{00000000-0006-0000-0000-00000A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62" authorId="0" shapeId="0" xr:uid="{00000000-0006-0000-0000-00000B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62" authorId="0" shapeId="0" xr:uid="{00000000-0006-0000-0000-00000C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62" authorId="0" shapeId="0" xr:uid="{00000000-0006-0000-0000-00000D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62" authorId="0" shapeId="0" xr:uid="{00000000-0006-0000-0000-00000E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63" authorId="1" shapeId="0" xr:uid="{00000000-0006-0000-0000-00000F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63" authorId="1" shapeId="0" xr:uid="{00000000-0006-0000-0000-000010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63" authorId="1" shapeId="0" xr:uid="{00000000-0006-0000-0000-000011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63" authorId="1" shapeId="0" xr:uid="{00000000-0006-0000-0000-000012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63" authorId="1" shapeId="0" xr:uid="{00000000-0006-0000-0000-000013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63" authorId="1" shapeId="0" xr:uid="{00000000-0006-0000-0000-000014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63" authorId="1" shapeId="0" xr:uid="{00000000-0006-0000-0000-000015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63" authorId="1" shapeId="0" xr:uid="{00000000-0006-0000-0000-000016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63" authorId="1" shapeId="0" xr:uid="{00000000-0006-0000-0000-000017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63" authorId="1" shapeId="0" xr:uid="{00000000-0006-0000-0000-000018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63" authorId="1" shapeId="0" xr:uid="{00000000-0006-0000-0000-000019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63" authorId="1" shapeId="0" xr:uid="{00000000-0006-0000-0000-00001A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63" authorId="1" shapeId="0" xr:uid="{00000000-0006-0000-0000-00001B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63" authorId="1" shapeId="0" xr:uid="{00000000-0006-0000-0000-00001C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63" authorId="1" shapeId="0" xr:uid="{00000000-0006-0000-0000-00001D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63" authorId="1" shapeId="0" xr:uid="{00000000-0006-0000-0000-00001E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63" authorId="1" shapeId="0" xr:uid="{00000000-0006-0000-0000-00001F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63" authorId="1" shapeId="0" xr:uid="{00000000-0006-0000-0000-000020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64" authorId="0" shapeId="0" xr:uid="{00000000-0006-0000-0000-000021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64" authorId="0" shapeId="0" xr:uid="{00000000-0006-0000-0000-000022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64" authorId="0" shapeId="0" xr:uid="{00000000-0006-0000-0000-000023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64" authorId="0" shapeId="0" xr:uid="{00000000-0006-0000-0000-000024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64" authorId="0" shapeId="0" xr:uid="{00000000-0006-0000-0000-000025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64" authorId="0" shapeId="0" xr:uid="{00000000-0006-0000-0000-000026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64" authorId="0" shapeId="0" xr:uid="{00000000-0006-0000-0000-000027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64" authorId="0" shapeId="0" xr:uid="{00000000-0006-0000-0000-000028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64" authorId="0" shapeId="0" xr:uid="{00000000-0006-0000-0000-000029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64" authorId="0" shapeId="0" xr:uid="{00000000-0006-0000-0000-00002A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64" authorId="0" shapeId="0" xr:uid="{00000000-0006-0000-0000-00002B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64" authorId="0" shapeId="0" xr:uid="{00000000-0006-0000-0000-00002C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64" authorId="0" shapeId="0" xr:uid="{00000000-0006-0000-0000-00002D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64" authorId="0" shapeId="0" xr:uid="{00000000-0006-0000-0000-00002E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64" authorId="0" shapeId="0" xr:uid="{00000000-0006-0000-0000-00002F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64" authorId="0" shapeId="0" xr:uid="{00000000-0006-0000-0000-000030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64" authorId="0" shapeId="0" xr:uid="{00000000-0006-0000-0000-000031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64" authorId="0" shapeId="0" xr:uid="{00000000-0006-0000-0000-000032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65" authorId="1" shapeId="0" xr:uid="{00000000-0006-0000-0000-000033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65" authorId="1" shapeId="0" xr:uid="{00000000-0006-0000-0000-000034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65" authorId="1" shapeId="0" xr:uid="{00000000-0006-0000-0000-000035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65" authorId="1" shapeId="0" xr:uid="{00000000-0006-0000-0000-000036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65" authorId="1" shapeId="0" xr:uid="{00000000-0006-0000-0000-000037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65" authorId="1" shapeId="0" xr:uid="{00000000-0006-0000-0000-000038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65" authorId="1" shapeId="0" xr:uid="{00000000-0006-0000-0000-000039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65" authorId="1" shapeId="0" xr:uid="{00000000-0006-0000-0000-00003A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65" authorId="1" shapeId="0" xr:uid="{00000000-0006-0000-0000-00003B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65" authorId="1" shapeId="0" xr:uid="{00000000-0006-0000-0000-00003C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65" authorId="1" shapeId="0" xr:uid="{00000000-0006-0000-0000-00003D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65" authorId="1" shapeId="0" xr:uid="{00000000-0006-0000-0000-00003E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65" authorId="1" shapeId="0" xr:uid="{00000000-0006-0000-0000-00003F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65" authorId="1" shapeId="0" xr:uid="{00000000-0006-0000-0000-000040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65" authorId="1" shapeId="0" xr:uid="{00000000-0006-0000-0000-000041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65" authorId="1" shapeId="0" xr:uid="{00000000-0006-0000-0000-000042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65" authorId="1" shapeId="0" xr:uid="{00000000-0006-0000-0000-000043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65" authorId="1" shapeId="0" xr:uid="{00000000-0006-0000-0000-000044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66" authorId="0" shapeId="0" xr:uid="{00000000-0006-0000-0000-000045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66" authorId="0" shapeId="0" xr:uid="{00000000-0006-0000-0000-000046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66" authorId="0" shapeId="0" xr:uid="{00000000-0006-0000-0000-000047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66" authorId="0" shapeId="0" xr:uid="{00000000-0006-0000-0000-000048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66" authorId="0" shapeId="0" xr:uid="{00000000-0006-0000-0000-000049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66" authorId="0" shapeId="0" xr:uid="{00000000-0006-0000-0000-00004A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66" authorId="0" shapeId="0" xr:uid="{00000000-0006-0000-0000-00004B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66" authorId="0" shapeId="0" xr:uid="{00000000-0006-0000-0000-00004C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66" authorId="0" shapeId="0" xr:uid="{00000000-0006-0000-0000-00004D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66" authorId="0" shapeId="0" xr:uid="{00000000-0006-0000-0000-00004E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66" authorId="0" shapeId="0" xr:uid="{00000000-0006-0000-0000-00004F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66" authorId="0" shapeId="0" xr:uid="{00000000-0006-0000-0000-000050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66" authorId="0" shapeId="0" xr:uid="{00000000-0006-0000-0000-000051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66" authorId="0" shapeId="0" xr:uid="{00000000-0006-0000-0000-000052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66" authorId="0" shapeId="0" xr:uid="{00000000-0006-0000-0000-000053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66" authorId="0" shapeId="0" xr:uid="{00000000-0006-0000-0000-000054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66" authorId="0" shapeId="0" xr:uid="{00000000-0006-0000-0000-000055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66" authorId="0" shapeId="0" xr:uid="{00000000-0006-0000-0000-000056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67" authorId="1" shapeId="0" xr:uid="{00000000-0006-0000-0000-000057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67" authorId="1" shapeId="0" xr:uid="{00000000-0006-0000-0000-000058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67" authorId="1" shapeId="0" xr:uid="{00000000-0006-0000-0000-000059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67" authorId="1" shapeId="0" xr:uid="{00000000-0006-0000-0000-00005A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67" authorId="1" shapeId="0" xr:uid="{00000000-0006-0000-0000-00005B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67" authorId="1" shapeId="0" xr:uid="{00000000-0006-0000-0000-00005C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67" authorId="1" shapeId="0" xr:uid="{00000000-0006-0000-0000-00005D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67" authorId="1" shapeId="0" xr:uid="{00000000-0006-0000-0000-00005E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67" authorId="1" shapeId="0" xr:uid="{00000000-0006-0000-0000-00005F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67" authorId="1" shapeId="0" xr:uid="{00000000-0006-0000-0000-000060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67" authorId="1" shapeId="0" xr:uid="{00000000-0006-0000-0000-000061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67" authorId="1" shapeId="0" xr:uid="{00000000-0006-0000-0000-000062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67" authorId="1" shapeId="0" xr:uid="{00000000-0006-0000-0000-000063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67" authorId="1" shapeId="0" xr:uid="{00000000-0006-0000-0000-000064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67" authorId="1" shapeId="0" xr:uid="{00000000-0006-0000-0000-000065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67" authorId="1" shapeId="0" xr:uid="{00000000-0006-0000-0000-000066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67" authorId="1" shapeId="0" xr:uid="{00000000-0006-0000-0000-000067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67" authorId="1" shapeId="0" xr:uid="{00000000-0006-0000-0000-000068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68" authorId="0" shapeId="0" xr:uid="{00000000-0006-0000-0000-000069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68" authorId="0" shapeId="0" xr:uid="{00000000-0006-0000-0000-00006A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68" authorId="0" shapeId="0" xr:uid="{00000000-0006-0000-0000-00006B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68" authorId="0" shapeId="0" xr:uid="{00000000-0006-0000-0000-00006C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68" authorId="0" shapeId="0" xr:uid="{00000000-0006-0000-0000-00006D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68" authorId="0" shapeId="0" xr:uid="{00000000-0006-0000-0000-00006E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68" authorId="0" shapeId="0" xr:uid="{00000000-0006-0000-0000-00006F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68" authorId="0" shapeId="0" xr:uid="{00000000-0006-0000-0000-000070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68" authorId="0" shapeId="0" xr:uid="{00000000-0006-0000-0000-000071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68" authorId="0" shapeId="0" xr:uid="{00000000-0006-0000-0000-000072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68" authorId="0" shapeId="0" xr:uid="{00000000-0006-0000-0000-000073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68" authorId="0" shapeId="0" xr:uid="{00000000-0006-0000-0000-000074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68" authorId="0" shapeId="0" xr:uid="{00000000-0006-0000-0000-000075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68" authorId="0" shapeId="0" xr:uid="{00000000-0006-0000-0000-000076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68" authorId="0" shapeId="0" xr:uid="{00000000-0006-0000-0000-000077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68" authorId="0" shapeId="0" xr:uid="{00000000-0006-0000-0000-000078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68" authorId="0" shapeId="0" xr:uid="{00000000-0006-0000-0000-000079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68" authorId="0" shapeId="0" xr:uid="{00000000-0006-0000-0000-00007A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69" authorId="1" shapeId="0" xr:uid="{00000000-0006-0000-0000-00007B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69" authorId="1" shapeId="0" xr:uid="{00000000-0006-0000-0000-00007C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69" authorId="1" shapeId="0" xr:uid="{00000000-0006-0000-0000-00007D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69" authorId="1" shapeId="0" xr:uid="{00000000-0006-0000-0000-00007E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69" authorId="1" shapeId="0" xr:uid="{00000000-0006-0000-0000-00007F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69" authorId="1" shapeId="0" xr:uid="{00000000-0006-0000-0000-000080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69" authorId="1" shapeId="0" xr:uid="{00000000-0006-0000-0000-000081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69" authorId="1" shapeId="0" xr:uid="{00000000-0006-0000-0000-000082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69" authorId="1" shapeId="0" xr:uid="{00000000-0006-0000-0000-000083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69" authorId="1" shapeId="0" xr:uid="{00000000-0006-0000-0000-000084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69" authorId="1" shapeId="0" xr:uid="{00000000-0006-0000-0000-000085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69" authorId="1" shapeId="0" xr:uid="{00000000-0006-0000-0000-000086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69" authorId="1" shapeId="0" xr:uid="{00000000-0006-0000-0000-000087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69" authorId="1" shapeId="0" xr:uid="{00000000-0006-0000-0000-000088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69" authorId="1" shapeId="0" xr:uid="{00000000-0006-0000-0000-000089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69" authorId="1" shapeId="0" xr:uid="{00000000-0006-0000-0000-00008A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69" authorId="1" shapeId="0" xr:uid="{00000000-0006-0000-0000-00008B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69" authorId="1" shapeId="0" xr:uid="{00000000-0006-0000-0000-00008C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70" authorId="0" shapeId="0" xr:uid="{00000000-0006-0000-0000-00008D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70" authorId="0" shapeId="0" xr:uid="{00000000-0006-0000-0000-00008E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70" authorId="0" shapeId="0" xr:uid="{00000000-0006-0000-0000-00008F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70" authorId="0" shapeId="0" xr:uid="{00000000-0006-0000-0000-000090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70" authorId="0" shapeId="0" xr:uid="{00000000-0006-0000-0000-000091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70" authorId="0" shapeId="0" xr:uid="{00000000-0006-0000-0000-000092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70" authorId="0" shapeId="0" xr:uid="{00000000-0006-0000-0000-000093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70" authorId="0" shapeId="0" xr:uid="{00000000-0006-0000-0000-000094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70" authorId="0" shapeId="0" xr:uid="{00000000-0006-0000-0000-000095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70" authorId="0" shapeId="0" xr:uid="{00000000-0006-0000-0000-000096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70" authorId="0" shapeId="0" xr:uid="{00000000-0006-0000-0000-000097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70" authorId="0" shapeId="0" xr:uid="{00000000-0006-0000-0000-000098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70" authorId="0" shapeId="0" xr:uid="{00000000-0006-0000-0000-000099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70" authorId="0" shapeId="0" xr:uid="{00000000-0006-0000-0000-00009A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70" authorId="0" shapeId="0" xr:uid="{00000000-0006-0000-0000-00009B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70" authorId="0" shapeId="0" xr:uid="{00000000-0006-0000-0000-00009C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70" authorId="0" shapeId="0" xr:uid="{00000000-0006-0000-0000-00009D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70" authorId="0" shapeId="0" xr:uid="{00000000-0006-0000-0000-00009E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71" authorId="1" shapeId="0" xr:uid="{00000000-0006-0000-0000-00009F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71" authorId="1" shapeId="0" xr:uid="{00000000-0006-0000-0000-0000A0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71" authorId="1" shapeId="0" xr:uid="{00000000-0006-0000-0000-0000A1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71" authorId="1" shapeId="0" xr:uid="{00000000-0006-0000-0000-0000A2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71" authorId="1" shapeId="0" xr:uid="{00000000-0006-0000-0000-0000A3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71" authorId="1" shapeId="0" xr:uid="{00000000-0006-0000-0000-0000A4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71" authorId="1" shapeId="0" xr:uid="{00000000-0006-0000-0000-0000A5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71" authorId="1" shapeId="0" xr:uid="{00000000-0006-0000-0000-0000A6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71" authorId="1" shapeId="0" xr:uid="{00000000-0006-0000-0000-0000A7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71" authorId="1" shapeId="0" xr:uid="{00000000-0006-0000-0000-0000A8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71" authorId="1" shapeId="0" xr:uid="{00000000-0006-0000-0000-0000A9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71" authorId="1" shapeId="0" xr:uid="{00000000-0006-0000-0000-0000AA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71" authorId="1" shapeId="0" xr:uid="{00000000-0006-0000-0000-0000AB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71" authorId="1" shapeId="0" xr:uid="{00000000-0006-0000-0000-0000AC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71" authorId="1" shapeId="0" xr:uid="{00000000-0006-0000-0000-0000AD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71" authorId="1" shapeId="0" xr:uid="{00000000-0006-0000-0000-0000AE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71" authorId="1" shapeId="0" xr:uid="{00000000-0006-0000-0000-0000AF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71" authorId="1" shapeId="0" xr:uid="{00000000-0006-0000-0000-0000B0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72" authorId="0" shapeId="0" xr:uid="{00000000-0006-0000-0000-0000B1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72" authorId="0" shapeId="0" xr:uid="{00000000-0006-0000-0000-0000B2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72" authorId="0" shapeId="0" xr:uid="{00000000-0006-0000-0000-0000B3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72" authorId="0" shapeId="0" xr:uid="{00000000-0006-0000-0000-0000B4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72" authorId="0" shapeId="0" xr:uid="{00000000-0006-0000-0000-0000B5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72" authorId="0" shapeId="0" xr:uid="{00000000-0006-0000-0000-0000B6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72" authorId="0" shapeId="0" xr:uid="{00000000-0006-0000-0000-0000B7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72" authorId="0" shapeId="0" xr:uid="{00000000-0006-0000-0000-0000B8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72" authorId="0" shapeId="0" xr:uid="{00000000-0006-0000-0000-0000B9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72" authorId="0" shapeId="0" xr:uid="{00000000-0006-0000-0000-0000BA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72" authorId="0" shapeId="0" xr:uid="{00000000-0006-0000-0000-0000BB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72" authorId="0" shapeId="0" xr:uid="{00000000-0006-0000-0000-0000BC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72" authorId="0" shapeId="0" xr:uid="{00000000-0006-0000-0000-0000BD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72" authorId="0" shapeId="0" xr:uid="{00000000-0006-0000-0000-0000BE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72" authorId="0" shapeId="0" xr:uid="{00000000-0006-0000-0000-0000BF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72" authorId="0" shapeId="0" xr:uid="{00000000-0006-0000-0000-0000C0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72" authorId="0" shapeId="0" xr:uid="{00000000-0006-0000-0000-0000C1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72" authorId="0" shapeId="0" xr:uid="{00000000-0006-0000-0000-0000C2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73" authorId="1" shapeId="0" xr:uid="{00000000-0006-0000-0000-0000C3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73" authorId="1" shapeId="0" xr:uid="{00000000-0006-0000-0000-0000C4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73" authorId="1" shapeId="0" xr:uid="{00000000-0006-0000-0000-0000C5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73" authorId="1" shapeId="0" xr:uid="{00000000-0006-0000-0000-0000C6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73" authorId="1" shapeId="0" xr:uid="{00000000-0006-0000-0000-0000C7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73" authorId="1" shapeId="0" xr:uid="{00000000-0006-0000-0000-0000C8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73" authorId="1" shapeId="0" xr:uid="{00000000-0006-0000-0000-0000C9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73" authorId="1" shapeId="0" xr:uid="{00000000-0006-0000-0000-0000CA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73" authorId="1" shapeId="0" xr:uid="{00000000-0006-0000-0000-0000CB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73" authorId="1" shapeId="0" xr:uid="{00000000-0006-0000-0000-0000CC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73" authorId="1" shapeId="0" xr:uid="{00000000-0006-0000-0000-0000CD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73" authorId="1" shapeId="0" xr:uid="{00000000-0006-0000-0000-0000CE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73" authorId="1" shapeId="0" xr:uid="{00000000-0006-0000-0000-0000CF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73" authorId="1" shapeId="0" xr:uid="{00000000-0006-0000-0000-0000D0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73" authorId="1" shapeId="0" xr:uid="{00000000-0006-0000-0000-0000D1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73" authorId="1" shapeId="0" xr:uid="{00000000-0006-0000-0000-0000D2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73" authorId="1" shapeId="0" xr:uid="{00000000-0006-0000-0000-0000D3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73" authorId="1" shapeId="0" xr:uid="{00000000-0006-0000-0000-0000D4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80" authorId="0" shapeId="0" xr:uid="{00000000-0006-0000-0000-0000D5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80" authorId="0" shapeId="0" xr:uid="{00000000-0006-0000-0000-0000D6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80" authorId="0" shapeId="0" xr:uid="{00000000-0006-0000-0000-0000D7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80" authorId="0" shapeId="0" xr:uid="{00000000-0006-0000-0000-0000D8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80" authorId="0" shapeId="0" xr:uid="{00000000-0006-0000-0000-0000D9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80" authorId="0" shapeId="0" xr:uid="{00000000-0006-0000-0000-0000DA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80" authorId="0" shapeId="0" xr:uid="{00000000-0006-0000-0000-0000DB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80" authorId="0" shapeId="0" xr:uid="{00000000-0006-0000-0000-0000DC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80" authorId="0" shapeId="0" xr:uid="{00000000-0006-0000-0000-0000DD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80" authorId="0" shapeId="0" xr:uid="{00000000-0006-0000-0000-0000DE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80" authorId="0" shapeId="0" xr:uid="{00000000-0006-0000-0000-0000DF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80" authorId="0" shapeId="0" xr:uid="{00000000-0006-0000-0000-0000E0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80" authorId="0" shapeId="0" xr:uid="{00000000-0006-0000-0000-0000E1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80" authorId="0" shapeId="0" xr:uid="{00000000-0006-0000-0000-0000E2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80" authorId="0" shapeId="0" xr:uid="{00000000-0006-0000-0000-0000E3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80" authorId="0" shapeId="0" xr:uid="{00000000-0006-0000-0000-0000E4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80" authorId="0" shapeId="0" xr:uid="{00000000-0006-0000-0000-0000E5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80" authorId="0" shapeId="0" xr:uid="{00000000-0006-0000-0000-0000E6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81" authorId="1" shapeId="0" xr:uid="{00000000-0006-0000-0000-0000E7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81" authorId="1" shapeId="0" xr:uid="{00000000-0006-0000-0000-0000E8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81" authorId="1" shapeId="0" xr:uid="{00000000-0006-0000-0000-0000E9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81" authorId="1" shapeId="0" xr:uid="{00000000-0006-0000-0000-0000EA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81" authorId="1" shapeId="0" xr:uid="{00000000-0006-0000-0000-0000EB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81" authorId="1" shapeId="0" xr:uid="{00000000-0006-0000-0000-0000EC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81" authorId="1" shapeId="0" xr:uid="{00000000-0006-0000-0000-0000ED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81" authorId="1" shapeId="0" xr:uid="{00000000-0006-0000-0000-0000EE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81" authorId="1" shapeId="0" xr:uid="{00000000-0006-0000-0000-0000EF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81" authorId="1" shapeId="0" xr:uid="{00000000-0006-0000-0000-0000F0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81" authorId="1" shapeId="0" xr:uid="{00000000-0006-0000-0000-0000F1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81" authorId="1" shapeId="0" xr:uid="{00000000-0006-0000-0000-0000F2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81" authorId="1" shapeId="0" xr:uid="{00000000-0006-0000-0000-0000F3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81" authorId="1" shapeId="0" xr:uid="{00000000-0006-0000-0000-0000F4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81" authorId="1" shapeId="0" xr:uid="{00000000-0006-0000-0000-0000F5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81" authorId="1" shapeId="0" xr:uid="{00000000-0006-0000-0000-0000F6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81" authorId="1" shapeId="0" xr:uid="{00000000-0006-0000-0000-0000F7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81" authorId="1" shapeId="0" xr:uid="{00000000-0006-0000-0000-0000F808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82" authorId="0" shapeId="0" xr:uid="{00000000-0006-0000-0000-0000F9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82" authorId="0" shapeId="0" xr:uid="{00000000-0006-0000-0000-0000FA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82" authorId="0" shapeId="0" xr:uid="{00000000-0006-0000-0000-0000FB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82" authorId="0" shapeId="0" xr:uid="{00000000-0006-0000-0000-0000FC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82" authorId="0" shapeId="0" xr:uid="{00000000-0006-0000-0000-0000FD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82" authorId="0" shapeId="0" xr:uid="{00000000-0006-0000-0000-0000FE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82" authorId="0" shapeId="0" xr:uid="{00000000-0006-0000-0000-0000FF08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82" authorId="0" shapeId="0" xr:uid="{00000000-0006-0000-0000-000000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82" authorId="0" shapeId="0" xr:uid="{00000000-0006-0000-0000-000001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82" authorId="0" shapeId="0" xr:uid="{00000000-0006-0000-0000-000002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82" authorId="0" shapeId="0" xr:uid="{00000000-0006-0000-0000-000003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82" authorId="0" shapeId="0" xr:uid="{00000000-0006-0000-0000-000004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82" authorId="0" shapeId="0" xr:uid="{00000000-0006-0000-0000-000005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82" authorId="0" shapeId="0" xr:uid="{00000000-0006-0000-0000-000006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82" authorId="0" shapeId="0" xr:uid="{00000000-0006-0000-0000-000007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82" authorId="0" shapeId="0" xr:uid="{00000000-0006-0000-0000-000008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82" authorId="0" shapeId="0" xr:uid="{00000000-0006-0000-0000-000009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82" authorId="0" shapeId="0" xr:uid="{00000000-0006-0000-0000-00000A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83" authorId="1" shapeId="0" xr:uid="{00000000-0006-0000-0000-00000B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83" authorId="1" shapeId="0" xr:uid="{00000000-0006-0000-0000-00000C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83" authorId="1" shapeId="0" xr:uid="{00000000-0006-0000-0000-00000D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83" authorId="1" shapeId="0" xr:uid="{00000000-0006-0000-0000-00000E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83" authorId="1" shapeId="0" xr:uid="{00000000-0006-0000-0000-00000F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83" authorId="1" shapeId="0" xr:uid="{00000000-0006-0000-0000-000010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83" authorId="1" shapeId="0" xr:uid="{00000000-0006-0000-0000-000011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83" authorId="1" shapeId="0" xr:uid="{00000000-0006-0000-0000-000012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83" authorId="1" shapeId="0" xr:uid="{00000000-0006-0000-0000-000013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83" authorId="1" shapeId="0" xr:uid="{00000000-0006-0000-0000-000014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83" authorId="1" shapeId="0" xr:uid="{00000000-0006-0000-0000-000015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83" authorId="1" shapeId="0" xr:uid="{00000000-0006-0000-0000-000016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83" authorId="1" shapeId="0" xr:uid="{00000000-0006-0000-0000-000017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83" authorId="1" shapeId="0" xr:uid="{00000000-0006-0000-0000-000018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83" authorId="1" shapeId="0" xr:uid="{00000000-0006-0000-0000-000019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83" authorId="1" shapeId="0" xr:uid="{00000000-0006-0000-0000-00001A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83" authorId="1" shapeId="0" xr:uid="{00000000-0006-0000-0000-00001B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83" authorId="1" shapeId="0" xr:uid="{00000000-0006-0000-0000-00001C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84" authorId="0" shapeId="0" xr:uid="{00000000-0006-0000-0000-00001D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84" authorId="0" shapeId="0" xr:uid="{00000000-0006-0000-0000-00001E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84" authorId="0" shapeId="0" xr:uid="{00000000-0006-0000-0000-00001F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84" authorId="0" shapeId="0" xr:uid="{00000000-0006-0000-0000-000020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84" authorId="0" shapeId="0" xr:uid="{00000000-0006-0000-0000-000021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84" authorId="0" shapeId="0" xr:uid="{00000000-0006-0000-0000-000022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84" authorId="0" shapeId="0" xr:uid="{00000000-0006-0000-0000-000023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84" authorId="0" shapeId="0" xr:uid="{00000000-0006-0000-0000-000024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84" authorId="0" shapeId="0" xr:uid="{00000000-0006-0000-0000-000025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84" authorId="0" shapeId="0" xr:uid="{00000000-0006-0000-0000-000026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84" authorId="0" shapeId="0" xr:uid="{00000000-0006-0000-0000-000027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84" authorId="0" shapeId="0" xr:uid="{00000000-0006-0000-0000-000028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84" authorId="0" shapeId="0" xr:uid="{00000000-0006-0000-0000-000029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84" authorId="0" shapeId="0" xr:uid="{00000000-0006-0000-0000-00002A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84" authorId="0" shapeId="0" xr:uid="{00000000-0006-0000-0000-00002B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84" authorId="0" shapeId="0" xr:uid="{00000000-0006-0000-0000-00002C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84" authorId="0" shapeId="0" xr:uid="{00000000-0006-0000-0000-00002D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84" authorId="0" shapeId="0" xr:uid="{00000000-0006-0000-0000-00002E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85" authorId="1" shapeId="0" xr:uid="{00000000-0006-0000-0000-00002F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85" authorId="1" shapeId="0" xr:uid="{00000000-0006-0000-0000-000030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85" authorId="1" shapeId="0" xr:uid="{00000000-0006-0000-0000-000031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85" authorId="1" shapeId="0" xr:uid="{00000000-0006-0000-0000-000032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85" authorId="1" shapeId="0" xr:uid="{00000000-0006-0000-0000-000033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85" authorId="1" shapeId="0" xr:uid="{00000000-0006-0000-0000-000034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85" authorId="1" shapeId="0" xr:uid="{00000000-0006-0000-0000-000035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85" authorId="1" shapeId="0" xr:uid="{00000000-0006-0000-0000-000036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85" authorId="1" shapeId="0" xr:uid="{00000000-0006-0000-0000-000037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85" authorId="1" shapeId="0" xr:uid="{00000000-0006-0000-0000-000038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85" authorId="1" shapeId="0" xr:uid="{00000000-0006-0000-0000-000039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85" authorId="1" shapeId="0" xr:uid="{00000000-0006-0000-0000-00003A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85" authorId="1" shapeId="0" xr:uid="{00000000-0006-0000-0000-00003B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85" authorId="1" shapeId="0" xr:uid="{00000000-0006-0000-0000-00003C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85" authorId="1" shapeId="0" xr:uid="{00000000-0006-0000-0000-00003D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85" authorId="1" shapeId="0" xr:uid="{00000000-0006-0000-0000-00003E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85" authorId="1" shapeId="0" xr:uid="{00000000-0006-0000-0000-00003F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85" authorId="1" shapeId="0" xr:uid="{00000000-0006-0000-0000-000040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86" authorId="0" shapeId="0" xr:uid="{00000000-0006-0000-0000-000041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86" authorId="0" shapeId="0" xr:uid="{00000000-0006-0000-0000-000042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86" authorId="0" shapeId="0" xr:uid="{00000000-0006-0000-0000-000043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86" authorId="0" shapeId="0" xr:uid="{00000000-0006-0000-0000-000044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86" authorId="0" shapeId="0" xr:uid="{00000000-0006-0000-0000-000045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86" authorId="0" shapeId="0" xr:uid="{00000000-0006-0000-0000-000046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86" authorId="0" shapeId="0" xr:uid="{00000000-0006-0000-0000-000047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86" authorId="0" shapeId="0" xr:uid="{00000000-0006-0000-0000-000048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86" authorId="0" shapeId="0" xr:uid="{00000000-0006-0000-0000-000049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86" authorId="0" shapeId="0" xr:uid="{00000000-0006-0000-0000-00004A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86" authorId="0" shapeId="0" xr:uid="{00000000-0006-0000-0000-00004B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86" authorId="0" shapeId="0" xr:uid="{00000000-0006-0000-0000-00004C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86" authorId="0" shapeId="0" xr:uid="{00000000-0006-0000-0000-00004D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86" authorId="0" shapeId="0" xr:uid="{00000000-0006-0000-0000-00004E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86" authorId="0" shapeId="0" xr:uid="{00000000-0006-0000-0000-00004F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86" authorId="0" shapeId="0" xr:uid="{00000000-0006-0000-0000-000050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86" authorId="0" shapeId="0" xr:uid="{00000000-0006-0000-0000-000051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86" authorId="0" shapeId="0" xr:uid="{00000000-0006-0000-0000-000052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87" authorId="1" shapeId="0" xr:uid="{00000000-0006-0000-0000-000053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87" authorId="1" shapeId="0" xr:uid="{00000000-0006-0000-0000-000054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87" authorId="1" shapeId="0" xr:uid="{00000000-0006-0000-0000-000055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87" authorId="1" shapeId="0" xr:uid="{00000000-0006-0000-0000-000056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87" authorId="1" shapeId="0" xr:uid="{00000000-0006-0000-0000-000057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87" authorId="1" shapeId="0" xr:uid="{00000000-0006-0000-0000-000058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87" authorId="1" shapeId="0" xr:uid="{00000000-0006-0000-0000-000059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87" authorId="1" shapeId="0" xr:uid="{00000000-0006-0000-0000-00005A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87" authorId="1" shapeId="0" xr:uid="{00000000-0006-0000-0000-00005B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87" authorId="1" shapeId="0" xr:uid="{00000000-0006-0000-0000-00005C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87" authorId="1" shapeId="0" xr:uid="{00000000-0006-0000-0000-00005D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87" authorId="1" shapeId="0" xr:uid="{00000000-0006-0000-0000-00005E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87" authorId="1" shapeId="0" xr:uid="{00000000-0006-0000-0000-00005F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87" authorId="1" shapeId="0" xr:uid="{00000000-0006-0000-0000-000060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87" authorId="1" shapeId="0" xr:uid="{00000000-0006-0000-0000-000061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87" authorId="1" shapeId="0" xr:uid="{00000000-0006-0000-0000-000062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87" authorId="1" shapeId="0" xr:uid="{00000000-0006-0000-0000-000063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87" authorId="1" shapeId="0" xr:uid="{00000000-0006-0000-0000-000064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88" authorId="0" shapeId="0" xr:uid="{00000000-0006-0000-0000-000065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88" authorId="0" shapeId="0" xr:uid="{00000000-0006-0000-0000-000066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88" authorId="0" shapeId="0" xr:uid="{00000000-0006-0000-0000-000067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88" authorId="0" shapeId="0" xr:uid="{00000000-0006-0000-0000-000068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88" authorId="0" shapeId="0" xr:uid="{00000000-0006-0000-0000-000069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88" authorId="0" shapeId="0" xr:uid="{00000000-0006-0000-0000-00006A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88" authorId="0" shapeId="0" xr:uid="{00000000-0006-0000-0000-00006B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88" authorId="0" shapeId="0" xr:uid="{00000000-0006-0000-0000-00006C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88" authorId="0" shapeId="0" xr:uid="{00000000-0006-0000-0000-00006D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88" authorId="0" shapeId="0" xr:uid="{00000000-0006-0000-0000-00006E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88" authorId="0" shapeId="0" xr:uid="{00000000-0006-0000-0000-00006F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88" authorId="0" shapeId="0" xr:uid="{00000000-0006-0000-0000-000070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88" authorId="0" shapeId="0" xr:uid="{00000000-0006-0000-0000-000071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88" authorId="0" shapeId="0" xr:uid="{00000000-0006-0000-0000-000072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88" authorId="0" shapeId="0" xr:uid="{00000000-0006-0000-0000-000073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88" authorId="0" shapeId="0" xr:uid="{00000000-0006-0000-0000-000074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88" authorId="0" shapeId="0" xr:uid="{00000000-0006-0000-0000-000075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88" authorId="0" shapeId="0" xr:uid="{00000000-0006-0000-0000-000076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89" authorId="1" shapeId="0" xr:uid="{00000000-0006-0000-0000-000077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89" authorId="1" shapeId="0" xr:uid="{00000000-0006-0000-0000-000078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89" authorId="1" shapeId="0" xr:uid="{00000000-0006-0000-0000-000079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89" authorId="1" shapeId="0" xr:uid="{00000000-0006-0000-0000-00007A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89" authorId="1" shapeId="0" xr:uid="{00000000-0006-0000-0000-00007B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89" authorId="1" shapeId="0" xr:uid="{00000000-0006-0000-0000-00007C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89" authorId="1" shapeId="0" xr:uid="{00000000-0006-0000-0000-00007D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89" authorId="1" shapeId="0" xr:uid="{00000000-0006-0000-0000-00007E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89" authorId="1" shapeId="0" xr:uid="{00000000-0006-0000-0000-00007F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89" authorId="1" shapeId="0" xr:uid="{00000000-0006-0000-0000-000080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89" authorId="1" shapeId="0" xr:uid="{00000000-0006-0000-0000-000081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89" authorId="1" shapeId="0" xr:uid="{00000000-0006-0000-0000-000082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89" authorId="1" shapeId="0" xr:uid="{00000000-0006-0000-0000-000083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89" authorId="1" shapeId="0" xr:uid="{00000000-0006-0000-0000-000084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89" authorId="1" shapeId="0" xr:uid="{00000000-0006-0000-0000-000085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89" authorId="1" shapeId="0" xr:uid="{00000000-0006-0000-0000-000086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89" authorId="1" shapeId="0" xr:uid="{00000000-0006-0000-0000-000087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89" authorId="1" shapeId="0" xr:uid="{00000000-0006-0000-0000-000088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90" authorId="0" shapeId="0" xr:uid="{00000000-0006-0000-0000-000089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90" authorId="0" shapeId="0" xr:uid="{00000000-0006-0000-0000-00008A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90" authorId="0" shapeId="0" xr:uid="{00000000-0006-0000-0000-00008B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90" authorId="0" shapeId="0" xr:uid="{00000000-0006-0000-0000-00008C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90" authorId="0" shapeId="0" xr:uid="{00000000-0006-0000-0000-00008D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90" authorId="0" shapeId="0" xr:uid="{00000000-0006-0000-0000-00008E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90" authorId="0" shapeId="0" xr:uid="{00000000-0006-0000-0000-00008F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90" authorId="0" shapeId="0" xr:uid="{00000000-0006-0000-0000-000090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90" authorId="0" shapeId="0" xr:uid="{00000000-0006-0000-0000-000091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90" authorId="0" shapeId="0" xr:uid="{00000000-0006-0000-0000-000092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90" authorId="0" shapeId="0" xr:uid="{00000000-0006-0000-0000-000093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90" authorId="0" shapeId="0" xr:uid="{00000000-0006-0000-0000-000094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90" authorId="0" shapeId="0" xr:uid="{00000000-0006-0000-0000-000095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90" authorId="0" shapeId="0" xr:uid="{00000000-0006-0000-0000-000096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90" authorId="0" shapeId="0" xr:uid="{00000000-0006-0000-0000-000097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90" authorId="0" shapeId="0" xr:uid="{00000000-0006-0000-0000-000098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90" authorId="0" shapeId="0" xr:uid="{00000000-0006-0000-0000-000099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90" authorId="0" shapeId="0" xr:uid="{00000000-0006-0000-0000-00009A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91" authorId="1" shapeId="0" xr:uid="{00000000-0006-0000-0000-00009B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91" authorId="1" shapeId="0" xr:uid="{00000000-0006-0000-0000-00009C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91" authorId="1" shapeId="0" xr:uid="{00000000-0006-0000-0000-00009D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91" authorId="1" shapeId="0" xr:uid="{00000000-0006-0000-0000-00009E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91" authorId="1" shapeId="0" xr:uid="{00000000-0006-0000-0000-00009F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91" authorId="1" shapeId="0" xr:uid="{00000000-0006-0000-0000-0000A0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91" authorId="1" shapeId="0" xr:uid="{00000000-0006-0000-0000-0000A1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91" authorId="1" shapeId="0" xr:uid="{00000000-0006-0000-0000-0000A2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91" authorId="1" shapeId="0" xr:uid="{00000000-0006-0000-0000-0000A3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91" authorId="1" shapeId="0" xr:uid="{00000000-0006-0000-0000-0000A4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91" authorId="1" shapeId="0" xr:uid="{00000000-0006-0000-0000-0000A5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91" authorId="1" shapeId="0" xr:uid="{00000000-0006-0000-0000-0000A6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91" authorId="1" shapeId="0" xr:uid="{00000000-0006-0000-0000-0000A7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91" authorId="1" shapeId="0" xr:uid="{00000000-0006-0000-0000-0000A8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91" authorId="1" shapeId="0" xr:uid="{00000000-0006-0000-0000-0000A9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91" authorId="1" shapeId="0" xr:uid="{00000000-0006-0000-0000-0000AA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91" authorId="1" shapeId="0" xr:uid="{00000000-0006-0000-0000-0000AB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91" authorId="1" shapeId="0" xr:uid="{00000000-0006-0000-0000-0000AC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92" authorId="0" shapeId="0" xr:uid="{00000000-0006-0000-0000-0000AD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92" authorId="0" shapeId="0" xr:uid="{00000000-0006-0000-0000-0000AE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92" authorId="0" shapeId="0" xr:uid="{00000000-0006-0000-0000-0000AF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92" authorId="0" shapeId="0" xr:uid="{00000000-0006-0000-0000-0000B0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92" authorId="0" shapeId="0" xr:uid="{00000000-0006-0000-0000-0000B1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92" authorId="0" shapeId="0" xr:uid="{00000000-0006-0000-0000-0000B2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92" authorId="0" shapeId="0" xr:uid="{00000000-0006-0000-0000-0000B3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92" authorId="0" shapeId="0" xr:uid="{00000000-0006-0000-0000-0000B4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92" authorId="0" shapeId="0" xr:uid="{00000000-0006-0000-0000-0000B5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92" authorId="0" shapeId="0" xr:uid="{00000000-0006-0000-0000-0000B6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92" authorId="0" shapeId="0" xr:uid="{00000000-0006-0000-0000-0000B7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92" authorId="0" shapeId="0" xr:uid="{00000000-0006-0000-0000-0000B8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92" authorId="0" shapeId="0" xr:uid="{00000000-0006-0000-0000-0000B9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92" authorId="0" shapeId="0" xr:uid="{00000000-0006-0000-0000-0000BA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92" authorId="0" shapeId="0" xr:uid="{00000000-0006-0000-0000-0000BB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92" authorId="0" shapeId="0" xr:uid="{00000000-0006-0000-0000-0000BC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92" authorId="0" shapeId="0" xr:uid="{00000000-0006-0000-0000-0000BD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92" authorId="0" shapeId="0" xr:uid="{00000000-0006-0000-0000-0000BE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93" authorId="1" shapeId="0" xr:uid="{00000000-0006-0000-0000-0000BF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93" authorId="1" shapeId="0" xr:uid="{00000000-0006-0000-0000-0000C0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93" authorId="1" shapeId="0" xr:uid="{00000000-0006-0000-0000-0000C1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93" authorId="1" shapeId="0" xr:uid="{00000000-0006-0000-0000-0000C2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93" authorId="1" shapeId="0" xr:uid="{00000000-0006-0000-0000-0000C3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93" authorId="1" shapeId="0" xr:uid="{00000000-0006-0000-0000-0000C4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93" authorId="1" shapeId="0" xr:uid="{00000000-0006-0000-0000-0000C5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93" authorId="1" shapeId="0" xr:uid="{00000000-0006-0000-0000-0000C6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93" authorId="1" shapeId="0" xr:uid="{00000000-0006-0000-0000-0000C7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93" authorId="1" shapeId="0" xr:uid="{00000000-0006-0000-0000-0000C8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93" authorId="1" shapeId="0" xr:uid="{00000000-0006-0000-0000-0000C9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93" authorId="1" shapeId="0" xr:uid="{00000000-0006-0000-0000-0000CA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93" authorId="1" shapeId="0" xr:uid="{00000000-0006-0000-0000-0000CB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93" authorId="1" shapeId="0" xr:uid="{00000000-0006-0000-0000-0000CC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93" authorId="1" shapeId="0" xr:uid="{00000000-0006-0000-0000-0000CD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93" authorId="1" shapeId="0" xr:uid="{00000000-0006-0000-0000-0000CE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93" authorId="1" shapeId="0" xr:uid="{00000000-0006-0000-0000-0000CF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93" authorId="1" shapeId="0" xr:uid="{00000000-0006-0000-0000-0000D0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94" authorId="0" shapeId="0" xr:uid="{00000000-0006-0000-0000-0000D1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94" authorId="0" shapeId="0" xr:uid="{00000000-0006-0000-0000-0000D2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94" authorId="0" shapeId="0" xr:uid="{00000000-0006-0000-0000-0000D3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94" authorId="0" shapeId="0" xr:uid="{00000000-0006-0000-0000-0000D4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94" authorId="0" shapeId="0" xr:uid="{00000000-0006-0000-0000-0000D5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94" authorId="0" shapeId="0" xr:uid="{00000000-0006-0000-0000-0000D6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94" authorId="0" shapeId="0" xr:uid="{00000000-0006-0000-0000-0000D7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94" authorId="0" shapeId="0" xr:uid="{00000000-0006-0000-0000-0000D8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94" authorId="0" shapeId="0" xr:uid="{00000000-0006-0000-0000-0000D9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94" authorId="0" shapeId="0" xr:uid="{00000000-0006-0000-0000-0000DA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94" authorId="0" shapeId="0" xr:uid="{00000000-0006-0000-0000-0000DB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94" authorId="0" shapeId="0" xr:uid="{00000000-0006-0000-0000-0000DC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94" authorId="0" shapeId="0" xr:uid="{00000000-0006-0000-0000-0000DD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94" authorId="0" shapeId="0" xr:uid="{00000000-0006-0000-0000-0000DE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94" authorId="0" shapeId="0" xr:uid="{00000000-0006-0000-0000-0000DF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94" authorId="0" shapeId="0" xr:uid="{00000000-0006-0000-0000-0000E0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94" authorId="0" shapeId="0" xr:uid="{00000000-0006-0000-0000-0000E1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94" authorId="0" shapeId="0" xr:uid="{00000000-0006-0000-0000-0000E2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95" authorId="1" shapeId="0" xr:uid="{00000000-0006-0000-0000-0000E3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95" authorId="1" shapeId="0" xr:uid="{00000000-0006-0000-0000-0000E4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95" authorId="1" shapeId="0" xr:uid="{00000000-0006-0000-0000-0000E5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95" authorId="1" shapeId="0" xr:uid="{00000000-0006-0000-0000-0000E6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95" authorId="1" shapeId="0" xr:uid="{00000000-0006-0000-0000-0000E7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95" authorId="1" shapeId="0" xr:uid="{00000000-0006-0000-0000-0000E8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95" authorId="1" shapeId="0" xr:uid="{00000000-0006-0000-0000-0000E9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95" authorId="1" shapeId="0" xr:uid="{00000000-0006-0000-0000-0000EA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95" authorId="1" shapeId="0" xr:uid="{00000000-0006-0000-0000-0000EB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95" authorId="1" shapeId="0" xr:uid="{00000000-0006-0000-0000-0000EC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95" authorId="1" shapeId="0" xr:uid="{00000000-0006-0000-0000-0000ED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95" authorId="1" shapeId="0" xr:uid="{00000000-0006-0000-0000-0000EE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95" authorId="1" shapeId="0" xr:uid="{00000000-0006-0000-0000-0000EF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95" authorId="1" shapeId="0" xr:uid="{00000000-0006-0000-0000-0000F0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95" authorId="1" shapeId="0" xr:uid="{00000000-0006-0000-0000-0000F1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95" authorId="1" shapeId="0" xr:uid="{00000000-0006-0000-0000-0000F2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95" authorId="1" shapeId="0" xr:uid="{00000000-0006-0000-0000-0000F3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95" authorId="1" shapeId="0" xr:uid="{00000000-0006-0000-0000-0000F409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96" authorId="0" shapeId="0" xr:uid="{00000000-0006-0000-0000-0000F5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96" authorId="0" shapeId="0" xr:uid="{00000000-0006-0000-0000-0000F6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96" authorId="0" shapeId="0" xr:uid="{00000000-0006-0000-0000-0000F7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96" authorId="0" shapeId="0" xr:uid="{00000000-0006-0000-0000-0000F8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96" authorId="0" shapeId="0" xr:uid="{00000000-0006-0000-0000-0000F9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96" authorId="0" shapeId="0" xr:uid="{00000000-0006-0000-0000-0000FA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96" authorId="0" shapeId="0" xr:uid="{00000000-0006-0000-0000-0000FB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96" authorId="0" shapeId="0" xr:uid="{00000000-0006-0000-0000-0000FC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96" authorId="0" shapeId="0" xr:uid="{00000000-0006-0000-0000-0000FD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96" authorId="0" shapeId="0" xr:uid="{00000000-0006-0000-0000-0000FE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96" authorId="0" shapeId="0" xr:uid="{00000000-0006-0000-0000-0000FF09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96" authorId="0" shapeId="0" xr:uid="{00000000-0006-0000-0000-000000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96" authorId="0" shapeId="0" xr:uid="{00000000-0006-0000-0000-000001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96" authorId="0" shapeId="0" xr:uid="{00000000-0006-0000-0000-000002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96" authorId="0" shapeId="0" xr:uid="{00000000-0006-0000-0000-000003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96" authorId="0" shapeId="0" xr:uid="{00000000-0006-0000-0000-000004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96" authorId="0" shapeId="0" xr:uid="{00000000-0006-0000-0000-000005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96" authorId="0" shapeId="0" xr:uid="{00000000-0006-0000-0000-000006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97" authorId="1" shapeId="0" xr:uid="{00000000-0006-0000-0000-000007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97" authorId="1" shapeId="0" xr:uid="{00000000-0006-0000-0000-000008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97" authorId="1" shapeId="0" xr:uid="{00000000-0006-0000-0000-000009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97" authorId="1" shapeId="0" xr:uid="{00000000-0006-0000-0000-00000A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97" authorId="1" shapeId="0" xr:uid="{00000000-0006-0000-0000-00000B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97" authorId="1" shapeId="0" xr:uid="{00000000-0006-0000-0000-00000C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97" authorId="1" shapeId="0" xr:uid="{00000000-0006-0000-0000-00000D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97" authorId="1" shapeId="0" xr:uid="{00000000-0006-0000-0000-00000E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97" authorId="1" shapeId="0" xr:uid="{00000000-0006-0000-0000-00000F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97" authorId="1" shapeId="0" xr:uid="{00000000-0006-0000-0000-000010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97" authorId="1" shapeId="0" xr:uid="{00000000-0006-0000-0000-000011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97" authorId="1" shapeId="0" xr:uid="{00000000-0006-0000-0000-000012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97" authorId="1" shapeId="0" xr:uid="{00000000-0006-0000-0000-000013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97" authorId="1" shapeId="0" xr:uid="{00000000-0006-0000-0000-000014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97" authorId="1" shapeId="0" xr:uid="{00000000-0006-0000-0000-000015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97" authorId="1" shapeId="0" xr:uid="{00000000-0006-0000-0000-000016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97" authorId="1" shapeId="0" xr:uid="{00000000-0006-0000-0000-000017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97" authorId="1" shapeId="0" xr:uid="{00000000-0006-0000-0000-000018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198" authorId="0" shapeId="0" xr:uid="{00000000-0006-0000-0000-000019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198" authorId="0" shapeId="0" xr:uid="{00000000-0006-0000-0000-00001A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198" authorId="0" shapeId="0" xr:uid="{00000000-0006-0000-0000-00001B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198" authorId="0" shapeId="0" xr:uid="{00000000-0006-0000-0000-00001C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198" authorId="0" shapeId="0" xr:uid="{00000000-0006-0000-0000-00001D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198" authorId="0" shapeId="0" xr:uid="{00000000-0006-0000-0000-00001E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198" authorId="0" shapeId="0" xr:uid="{00000000-0006-0000-0000-00001F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198" authorId="0" shapeId="0" xr:uid="{00000000-0006-0000-0000-000020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198" authorId="0" shapeId="0" xr:uid="{00000000-0006-0000-0000-000021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198" authorId="0" shapeId="0" xr:uid="{00000000-0006-0000-0000-000022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198" authorId="0" shapeId="0" xr:uid="{00000000-0006-0000-0000-000023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198" authorId="0" shapeId="0" xr:uid="{00000000-0006-0000-0000-000024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198" authorId="0" shapeId="0" xr:uid="{00000000-0006-0000-0000-000025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198" authorId="0" shapeId="0" xr:uid="{00000000-0006-0000-0000-000026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198" authorId="0" shapeId="0" xr:uid="{00000000-0006-0000-0000-000027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198" authorId="0" shapeId="0" xr:uid="{00000000-0006-0000-0000-000028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198" authorId="0" shapeId="0" xr:uid="{00000000-0006-0000-0000-000029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198" authorId="0" shapeId="0" xr:uid="{00000000-0006-0000-0000-00002A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199" authorId="1" shapeId="0" xr:uid="{00000000-0006-0000-0000-00002B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199" authorId="1" shapeId="0" xr:uid="{00000000-0006-0000-0000-00002C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199" authorId="1" shapeId="0" xr:uid="{00000000-0006-0000-0000-00002D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199" authorId="1" shapeId="0" xr:uid="{00000000-0006-0000-0000-00002E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199" authorId="1" shapeId="0" xr:uid="{00000000-0006-0000-0000-00002F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199" authorId="1" shapeId="0" xr:uid="{00000000-0006-0000-0000-000030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199" authorId="1" shapeId="0" xr:uid="{00000000-0006-0000-0000-000031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199" authorId="1" shapeId="0" xr:uid="{00000000-0006-0000-0000-000032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199" authorId="1" shapeId="0" xr:uid="{00000000-0006-0000-0000-000033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199" authorId="1" shapeId="0" xr:uid="{00000000-0006-0000-0000-000034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199" authorId="1" shapeId="0" xr:uid="{00000000-0006-0000-0000-000035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199" authorId="1" shapeId="0" xr:uid="{00000000-0006-0000-0000-000036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199" authorId="1" shapeId="0" xr:uid="{00000000-0006-0000-0000-000037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199" authorId="1" shapeId="0" xr:uid="{00000000-0006-0000-0000-000038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199" authorId="1" shapeId="0" xr:uid="{00000000-0006-0000-0000-000039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199" authorId="1" shapeId="0" xr:uid="{00000000-0006-0000-0000-00003A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199" authorId="1" shapeId="0" xr:uid="{00000000-0006-0000-0000-00003B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199" authorId="1" shapeId="0" xr:uid="{00000000-0006-0000-0000-00003C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00" authorId="0" shapeId="0" xr:uid="{00000000-0006-0000-0000-00003D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00" authorId="0" shapeId="0" xr:uid="{00000000-0006-0000-0000-00003E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00" authorId="0" shapeId="0" xr:uid="{00000000-0006-0000-0000-00003F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00" authorId="0" shapeId="0" xr:uid="{00000000-0006-0000-0000-000040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00" authorId="0" shapeId="0" xr:uid="{00000000-0006-0000-0000-000041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00" authorId="0" shapeId="0" xr:uid="{00000000-0006-0000-0000-000042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00" authorId="0" shapeId="0" xr:uid="{00000000-0006-0000-0000-000043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00" authorId="0" shapeId="0" xr:uid="{00000000-0006-0000-0000-000044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00" authorId="0" shapeId="0" xr:uid="{00000000-0006-0000-0000-000045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00" authorId="0" shapeId="0" xr:uid="{00000000-0006-0000-0000-000046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00" authorId="0" shapeId="0" xr:uid="{00000000-0006-0000-0000-000047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00" authorId="0" shapeId="0" xr:uid="{00000000-0006-0000-0000-000048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00" authorId="0" shapeId="0" xr:uid="{00000000-0006-0000-0000-000049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00" authorId="0" shapeId="0" xr:uid="{00000000-0006-0000-0000-00004A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00" authorId="0" shapeId="0" xr:uid="{00000000-0006-0000-0000-00004B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00" authorId="0" shapeId="0" xr:uid="{00000000-0006-0000-0000-00004C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00" authorId="0" shapeId="0" xr:uid="{00000000-0006-0000-0000-00004D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00" authorId="0" shapeId="0" xr:uid="{00000000-0006-0000-0000-00004E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01" authorId="1" shapeId="0" xr:uid="{00000000-0006-0000-0000-00004F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01" authorId="1" shapeId="0" xr:uid="{00000000-0006-0000-0000-000050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01" authorId="1" shapeId="0" xr:uid="{00000000-0006-0000-0000-000051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01" authorId="1" shapeId="0" xr:uid="{00000000-0006-0000-0000-000052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01" authorId="1" shapeId="0" xr:uid="{00000000-0006-0000-0000-000053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01" authorId="1" shapeId="0" xr:uid="{00000000-0006-0000-0000-000054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01" authorId="1" shapeId="0" xr:uid="{00000000-0006-0000-0000-000055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01" authorId="1" shapeId="0" xr:uid="{00000000-0006-0000-0000-000056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01" authorId="1" shapeId="0" xr:uid="{00000000-0006-0000-0000-000057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01" authorId="1" shapeId="0" xr:uid="{00000000-0006-0000-0000-000058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01" authorId="1" shapeId="0" xr:uid="{00000000-0006-0000-0000-000059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01" authorId="1" shapeId="0" xr:uid="{00000000-0006-0000-0000-00005A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01" authorId="1" shapeId="0" xr:uid="{00000000-0006-0000-0000-00005B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01" authorId="1" shapeId="0" xr:uid="{00000000-0006-0000-0000-00005C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01" authorId="1" shapeId="0" xr:uid="{00000000-0006-0000-0000-00005D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01" authorId="1" shapeId="0" xr:uid="{00000000-0006-0000-0000-00005E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01" authorId="1" shapeId="0" xr:uid="{00000000-0006-0000-0000-00005F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01" authorId="1" shapeId="0" xr:uid="{00000000-0006-0000-0000-000060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02" authorId="0" shapeId="0" xr:uid="{00000000-0006-0000-0000-000061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02" authorId="0" shapeId="0" xr:uid="{00000000-0006-0000-0000-000062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02" authorId="0" shapeId="0" xr:uid="{00000000-0006-0000-0000-000063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02" authorId="0" shapeId="0" xr:uid="{00000000-0006-0000-0000-000064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02" authorId="0" shapeId="0" xr:uid="{00000000-0006-0000-0000-000065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02" authorId="0" shapeId="0" xr:uid="{00000000-0006-0000-0000-000066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02" authorId="0" shapeId="0" xr:uid="{00000000-0006-0000-0000-000067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02" authorId="0" shapeId="0" xr:uid="{00000000-0006-0000-0000-000068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02" authorId="0" shapeId="0" xr:uid="{00000000-0006-0000-0000-000069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02" authorId="0" shapeId="0" xr:uid="{00000000-0006-0000-0000-00006A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02" authorId="0" shapeId="0" xr:uid="{00000000-0006-0000-0000-00006B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02" authorId="0" shapeId="0" xr:uid="{00000000-0006-0000-0000-00006C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02" authorId="0" shapeId="0" xr:uid="{00000000-0006-0000-0000-00006D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02" authorId="0" shapeId="0" xr:uid="{00000000-0006-0000-0000-00006E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02" authorId="0" shapeId="0" xr:uid="{00000000-0006-0000-0000-00006F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02" authorId="0" shapeId="0" xr:uid="{00000000-0006-0000-0000-000070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02" authorId="0" shapeId="0" xr:uid="{00000000-0006-0000-0000-000071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02" authorId="0" shapeId="0" xr:uid="{00000000-0006-0000-0000-000072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03" authorId="1" shapeId="0" xr:uid="{00000000-0006-0000-0000-000073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03" authorId="1" shapeId="0" xr:uid="{00000000-0006-0000-0000-000074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03" authorId="1" shapeId="0" xr:uid="{00000000-0006-0000-0000-000075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03" authorId="1" shapeId="0" xr:uid="{00000000-0006-0000-0000-000076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03" authorId="1" shapeId="0" xr:uid="{00000000-0006-0000-0000-000077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03" authorId="1" shapeId="0" xr:uid="{00000000-0006-0000-0000-000078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03" authorId="1" shapeId="0" xr:uid="{00000000-0006-0000-0000-000079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03" authorId="1" shapeId="0" xr:uid="{00000000-0006-0000-0000-00007A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03" authorId="1" shapeId="0" xr:uid="{00000000-0006-0000-0000-00007B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03" authorId="1" shapeId="0" xr:uid="{00000000-0006-0000-0000-00007C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03" authorId="1" shapeId="0" xr:uid="{00000000-0006-0000-0000-00007D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03" authorId="1" shapeId="0" xr:uid="{00000000-0006-0000-0000-00007E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03" authorId="1" shapeId="0" xr:uid="{00000000-0006-0000-0000-00007F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03" authorId="1" shapeId="0" xr:uid="{00000000-0006-0000-0000-000080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03" authorId="1" shapeId="0" xr:uid="{00000000-0006-0000-0000-000081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03" authorId="1" shapeId="0" xr:uid="{00000000-0006-0000-0000-000082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03" authorId="1" shapeId="0" xr:uid="{00000000-0006-0000-0000-000083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03" authorId="1" shapeId="0" xr:uid="{00000000-0006-0000-0000-000084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04" authorId="0" shapeId="0" xr:uid="{00000000-0006-0000-0000-000085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04" authorId="0" shapeId="0" xr:uid="{00000000-0006-0000-0000-000086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04" authorId="0" shapeId="0" xr:uid="{00000000-0006-0000-0000-000087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04" authorId="0" shapeId="0" xr:uid="{00000000-0006-0000-0000-000088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04" authorId="0" shapeId="0" xr:uid="{00000000-0006-0000-0000-000089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04" authorId="0" shapeId="0" xr:uid="{00000000-0006-0000-0000-00008A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04" authorId="0" shapeId="0" xr:uid="{00000000-0006-0000-0000-00008B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04" authorId="0" shapeId="0" xr:uid="{00000000-0006-0000-0000-00008C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04" authorId="0" shapeId="0" xr:uid="{00000000-0006-0000-0000-00008D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04" authorId="0" shapeId="0" xr:uid="{00000000-0006-0000-0000-00008E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04" authorId="0" shapeId="0" xr:uid="{00000000-0006-0000-0000-00008F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04" authorId="0" shapeId="0" xr:uid="{00000000-0006-0000-0000-000090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04" authorId="0" shapeId="0" xr:uid="{00000000-0006-0000-0000-000091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04" authorId="0" shapeId="0" xr:uid="{00000000-0006-0000-0000-000092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04" authorId="0" shapeId="0" xr:uid="{00000000-0006-0000-0000-000093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04" authorId="0" shapeId="0" xr:uid="{00000000-0006-0000-0000-000094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04" authorId="0" shapeId="0" xr:uid="{00000000-0006-0000-0000-000095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04" authorId="0" shapeId="0" xr:uid="{00000000-0006-0000-0000-000096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05" authorId="1" shapeId="0" xr:uid="{00000000-0006-0000-0000-000097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05" authorId="1" shapeId="0" xr:uid="{00000000-0006-0000-0000-000098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05" authorId="1" shapeId="0" xr:uid="{00000000-0006-0000-0000-000099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05" authorId="1" shapeId="0" xr:uid="{00000000-0006-0000-0000-00009A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05" authorId="1" shapeId="0" xr:uid="{00000000-0006-0000-0000-00009B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05" authorId="1" shapeId="0" xr:uid="{00000000-0006-0000-0000-00009C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05" authorId="1" shapeId="0" xr:uid="{00000000-0006-0000-0000-00009D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05" authorId="1" shapeId="0" xr:uid="{00000000-0006-0000-0000-00009E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05" authorId="1" shapeId="0" xr:uid="{00000000-0006-0000-0000-00009F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05" authorId="1" shapeId="0" xr:uid="{00000000-0006-0000-0000-0000A0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05" authorId="1" shapeId="0" xr:uid="{00000000-0006-0000-0000-0000A1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05" authorId="1" shapeId="0" xr:uid="{00000000-0006-0000-0000-0000A2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05" authorId="1" shapeId="0" xr:uid="{00000000-0006-0000-0000-0000A3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05" authorId="1" shapeId="0" xr:uid="{00000000-0006-0000-0000-0000A4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05" authorId="1" shapeId="0" xr:uid="{00000000-0006-0000-0000-0000A5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05" authorId="1" shapeId="0" xr:uid="{00000000-0006-0000-0000-0000A6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05" authorId="1" shapeId="0" xr:uid="{00000000-0006-0000-0000-0000A7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05" authorId="1" shapeId="0" xr:uid="{00000000-0006-0000-0000-0000A8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06" authorId="0" shapeId="0" xr:uid="{00000000-0006-0000-0000-0000A9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06" authorId="0" shapeId="0" xr:uid="{00000000-0006-0000-0000-0000AA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06" authorId="0" shapeId="0" xr:uid="{00000000-0006-0000-0000-0000AB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06" authorId="0" shapeId="0" xr:uid="{00000000-0006-0000-0000-0000AC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06" authorId="0" shapeId="0" xr:uid="{00000000-0006-0000-0000-0000AD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06" authorId="0" shapeId="0" xr:uid="{00000000-0006-0000-0000-0000AE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06" authorId="0" shapeId="0" xr:uid="{00000000-0006-0000-0000-0000AF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06" authorId="0" shapeId="0" xr:uid="{00000000-0006-0000-0000-0000B0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06" authorId="0" shapeId="0" xr:uid="{00000000-0006-0000-0000-0000B1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06" authorId="0" shapeId="0" xr:uid="{00000000-0006-0000-0000-0000B2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06" authorId="0" shapeId="0" xr:uid="{00000000-0006-0000-0000-0000B3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06" authorId="0" shapeId="0" xr:uid="{00000000-0006-0000-0000-0000B4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06" authorId="0" shapeId="0" xr:uid="{00000000-0006-0000-0000-0000B5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06" authorId="0" shapeId="0" xr:uid="{00000000-0006-0000-0000-0000B6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06" authorId="0" shapeId="0" xr:uid="{00000000-0006-0000-0000-0000B7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06" authorId="0" shapeId="0" xr:uid="{00000000-0006-0000-0000-0000B8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06" authorId="0" shapeId="0" xr:uid="{00000000-0006-0000-0000-0000B9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06" authorId="0" shapeId="0" xr:uid="{00000000-0006-0000-0000-0000BA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07" authorId="1" shapeId="0" xr:uid="{00000000-0006-0000-0000-0000BB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07" authorId="1" shapeId="0" xr:uid="{00000000-0006-0000-0000-0000BC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07" authorId="1" shapeId="0" xr:uid="{00000000-0006-0000-0000-0000BD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07" authorId="1" shapeId="0" xr:uid="{00000000-0006-0000-0000-0000BE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07" authorId="1" shapeId="0" xr:uid="{00000000-0006-0000-0000-0000BF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07" authorId="1" shapeId="0" xr:uid="{00000000-0006-0000-0000-0000C0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07" authorId="1" shapeId="0" xr:uid="{00000000-0006-0000-0000-0000C1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07" authorId="1" shapeId="0" xr:uid="{00000000-0006-0000-0000-0000C2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07" authorId="1" shapeId="0" xr:uid="{00000000-0006-0000-0000-0000C3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07" authorId="1" shapeId="0" xr:uid="{00000000-0006-0000-0000-0000C4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07" authorId="1" shapeId="0" xr:uid="{00000000-0006-0000-0000-0000C5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07" authorId="1" shapeId="0" xr:uid="{00000000-0006-0000-0000-0000C6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07" authorId="1" shapeId="0" xr:uid="{00000000-0006-0000-0000-0000C7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07" authorId="1" shapeId="0" xr:uid="{00000000-0006-0000-0000-0000C8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07" authorId="1" shapeId="0" xr:uid="{00000000-0006-0000-0000-0000C9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07" authorId="1" shapeId="0" xr:uid="{00000000-0006-0000-0000-0000CA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07" authorId="1" shapeId="0" xr:uid="{00000000-0006-0000-0000-0000CB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07" authorId="1" shapeId="0" xr:uid="{00000000-0006-0000-0000-0000CC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08" authorId="0" shapeId="0" xr:uid="{00000000-0006-0000-0000-0000CD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08" authorId="0" shapeId="0" xr:uid="{00000000-0006-0000-0000-0000CE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08" authorId="0" shapeId="0" xr:uid="{00000000-0006-0000-0000-0000CF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08" authorId="0" shapeId="0" xr:uid="{00000000-0006-0000-0000-0000D0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08" authorId="0" shapeId="0" xr:uid="{00000000-0006-0000-0000-0000D1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08" authorId="0" shapeId="0" xr:uid="{00000000-0006-0000-0000-0000D2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08" authorId="0" shapeId="0" xr:uid="{00000000-0006-0000-0000-0000D3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08" authorId="0" shapeId="0" xr:uid="{00000000-0006-0000-0000-0000D4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08" authorId="0" shapeId="0" xr:uid="{00000000-0006-0000-0000-0000D5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08" authorId="0" shapeId="0" xr:uid="{00000000-0006-0000-0000-0000D6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08" authorId="0" shapeId="0" xr:uid="{00000000-0006-0000-0000-0000D7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08" authorId="0" shapeId="0" xr:uid="{00000000-0006-0000-0000-0000D8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08" authorId="0" shapeId="0" xr:uid="{00000000-0006-0000-0000-0000D9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08" authorId="0" shapeId="0" xr:uid="{00000000-0006-0000-0000-0000DA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08" authorId="0" shapeId="0" xr:uid="{00000000-0006-0000-0000-0000DB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08" authorId="0" shapeId="0" xr:uid="{00000000-0006-0000-0000-0000DC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08" authorId="0" shapeId="0" xr:uid="{00000000-0006-0000-0000-0000DD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08" authorId="0" shapeId="0" xr:uid="{00000000-0006-0000-0000-0000DE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09" authorId="1" shapeId="0" xr:uid="{00000000-0006-0000-0000-0000DF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09" authorId="1" shapeId="0" xr:uid="{00000000-0006-0000-0000-0000E0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09" authorId="1" shapeId="0" xr:uid="{00000000-0006-0000-0000-0000E1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09" authorId="1" shapeId="0" xr:uid="{00000000-0006-0000-0000-0000E2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09" authorId="1" shapeId="0" xr:uid="{00000000-0006-0000-0000-0000E3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09" authorId="1" shapeId="0" xr:uid="{00000000-0006-0000-0000-0000E4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09" authorId="1" shapeId="0" xr:uid="{00000000-0006-0000-0000-0000E5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09" authorId="1" shapeId="0" xr:uid="{00000000-0006-0000-0000-0000E6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09" authorId="1" shapeId="0" xr:uid="{00000000-0006-0000-0000-0000E7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09" authorId="1" shapeId="0" xr:uid="{00000000-0006-0000-0000-0000E8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09" authorId="1" shapeId="0" xr:uid="{00000000-0006-0000-0000-0000E9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09" authorId="1" shapeId="0" xr:uid="{00000000-0006-0000-0000-0000EA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09" authorId="1" shapeId="0" xr:uid="{00000000-0006-0000-0000-0000EB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09" authorId="1" shapeId="0" xr:uid="{00000000-0006-0000-0000-0000EC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09" authorId="1" shapeId="0" xr:uid="{00000000-0006-0000-0000-0000ED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09" authorId="1" shapeId="0" xr:uid="{00000000-0006-0000-0000-0000EE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09" authorId="1" shapeId="0" xr:uid="{00000000-0006-0000-0000-0000EF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09" authorId="1" shapeId="0" xr:uid="{00000000-0006-0000-0000-0000F00A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16" authorId="0" shapeId="0" xr:uid="{00000000-0006-0000-0000-0000F1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16" authorId="0" shapeId="0" xr:uid="{00000000-0006-0000-0000-0000F2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16" authorId="0" shapeId="0" xr:uid="{00000000-0006-0000-0000-0000F3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16" authorId="0" shapeId="0" xr:uid="{00000000-0006-0000-0000-0000F4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16" authorId="0" shapeId="0" xr:uid="{00000000-0006-0000-0000-0000F5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16" authorId="0" shapeId="0" xr:uid="{00000000-0006-0000-0000-0000F6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16" authorId="0" shapeId="0" xr:uid="{00000000-0006-0000-0000-0000F7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16" authorId="0" shapeId="0" xr:uid="{00000000-0006-0000-0000-0000F8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16" authorId="0" shapeId="0" xr:uid="{00000000-0006-0000-0000-0000F9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16" authorId="0" shapeId="0" xr:uid="{00000000-0006-0000-0000-0000FA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16" authorId="0" shapeId="0" xr:uid="{00000000-0006-0000-0000-0000FB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16" authorId="0" shapeId="0" xr:uid="{00000000-0006-0000-0000-0000FC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16" authorId="0" shapeId="0" xr:uid="{00000000-0006-0000-0000-0000FD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16" authorId="0" shapeId="0" xr:uid="{00000000-0006-0000-0000-0000FE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16" authorId="0" shapeId="0" xr:uid="{00000000-0006-0000-0000-0000FF0A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16" authorId="0" shapeId="0" xr:uid="{00000000-0006-0000-0000-000000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16" authorId="0" shapeId="0" xr:uid="{00000000-0006-0000-0000-000001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16" authorId="0" shapeId="0" xr:uid="{00000000-0006-0000-0000-000002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17" authorId="1" shapeId="0" xr:uid="{00000000-0006-0000-0000-000003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17" authorId="1" shapeId="0" xr:uid="{00000000-0006-0000-0000-000004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17" authorId="1" shapeId="0" xr:uid="{00000000-0006-0000-0000-000005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17" authorId="1" shapeId="0" xr:uid="{00000000-0006-0000-0000-000006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17" authorId="1" shapeId="0" xr:uid="{00000000-0006-0000-0000-000007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17" authorId="1" shapeId="0" xr:uid="{00000000-0006-0000-0000-000008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17" authorId="1" shapeId="0" xr:uid="{00000000-0006-0000-0000-000009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17" authorId="1" shapeId="0" xr:uid="{00000000-0006-0000-0000-00000A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17" authorId="1" shapeId="0" xr:uid="{00000000-0006-0000-0000-00000B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17" authorId="1" shapeId="0" xr:uid="{00000000-0006-0000-0000-00000C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17" authorId="1" shapeId="0" xr:uid="{00000000-0006-0000-0000-00000D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17" authorId="1" shapeId="0" xr:uid="{00000000-0006-0000-0000-00000E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17" authorId="1" shapeId="0" xr:uid="{00000000-0006-0000-0000-00000F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17" authorId="1" shapeId="0" xr:uid="{00000000-0006-0000-0000-000010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17" authorId="1" shapeId="0" xr:uid="{00000000-0006-0000-0000-000011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17" authorId="1" shapeId="0" xr:uid="{00000000-0006-0000-0000-000012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17" authorId="1" shapeId="0" xr:uid="{00000000-0006-0000-0000-000013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17" authorId="1" shapeId="0" xr:uid="{00000000-0006-0000-0000-000014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18" authorId="0" shapeId="0" xr:uid="{00000000-0006-0000-0000-000015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18" authorId="0" shapeId="0" xr:uid="{00000000-0006-0000-0000-000016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18" authorId="0" shapeId="0" xr:uid="{00000000-0006-0000-0000-000017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18" authorId="0" shapeId="0" xr:uid="{00000000-0006-0000-0000-000018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18" authorId="0" shapeId="0" xr:uid="{00000000-0006-0000-0000-000019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18" authorId="0" shapeId="0" xr:uid="{00000000-0006-0000-0000-00001A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18" authorId="0" shapeId="0" xr:uid="{00000000-0006-0000-0000-00001B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18" authorId="0" shapeId="0" xr:uid="{00000000-0006-0000-0000-00001C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18" authorId="0" shapeId="0" xr:uid="{00000000-0006-0000-0000-00001D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18" authorId="0" shapeId="0" xr:uid="{00000000-0006-0000-0000-00001E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18" authorId="0" shapeId="0" xr:uid="{00000000-0006-0000-0000-00001F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18" authorId="0" shapeId="0" xr:uid="{00000000-0006-0000-0000-000020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18" authorId="0" shapeId="0" xr:uid="{00000000-0006-0000-0000-000021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18" authorId="0" shapeId="0" xr:uid="{00000000-0006-0000-0000-000022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18" authorId="0" shapeId="0" xr:uid="{00000000-0006-0000-0000-000023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18" authorId="0" shapeId="0" xr:uid="{00000000-0006-0000-0000-000024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18" authorId="0" shapeId="0" xr:uid="{00000000-0006-0000-0000-000025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18" authorId="0" shapeId="0" xr:uid="{00000000-0006-0000-0000-000026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19" authorId="1" shapeId="0" xr:uid="{00000000-0006-0000-0000-000027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19" authorId="1" shapeId="0" xr:uid="{00000000-0006-0000-0000-000028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19" authorId="1" shapeId="0" xr:uid="{00000000-0006-0000-0000-000029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19" authorId="1" shapeId="0" xr:uid="{00000000-0006-0000-0000-00002A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19" authorId="1" shapeId="0" xr:uid="{00000000-0006-0000-0000-00002B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19" authorId="1" shapeId="0" xr:uid="{00000000-0006-0000-0000-00002C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19" authorId="1" shapeId="0" xr:uid="{00000000-0006-0000-0000-00002D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19" authorId="1" shapeId="0" xr:uid="{00000000-0006-0000-0000-00002E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19" authorId="1" shapeId="0" xr:uid="{00000000-0006-0000-0000-00002F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19" authorId="1" shapeId="0" xr:uid="{00000000-0006-0000-0000-000030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19" authorId="1" shapeId="0" xr:uid="{00000000-0006-0000-0000-000031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19" authorId="1" shapeId="0" xr:uid="{00000000-0006-0000-0000-000032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19" authorId="1" shapeId="0" xr:uid="{00000000-0006-0000-0000-000033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19" authorId="1" shapeId="0" xr:uid="{00000000-0006-0000-0000-000034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19" authorId="1" shapeId="0" xr:uid="{00000000-0006-0000-0000-000035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19" authorId="1" shapeId="0" xr:uid="{00000000-0006-0000-0000-000036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19" authorId="1" shapeId="0" xr:uid="{00000000-0006-0000-0000-000037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19" authorId="1" shapeId="0" xr:uid="{00000000-0006-0000-0000-000038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20" authorId="0" shapeId="0" xr:uid="{00000000-0006-0000-0000-000039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20" authorId="0" shapeId="0" xr:uid="{00000000-0006-0000-0000-00003A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20" authorId="0" shapeId="0" xr:uid="{00000000-0006-0000-0000-00003B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20" authorId="0" shapeId="0" xr:uid="{00000000-0006-0000-0000-00003C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20" authorId="0" shapeId="0" xr:uid="{00000000-0006-0000-0000-00003D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20" authorId="0" shapeId="0" xr:uid="{00000000-0006-0000-0000-00003E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20" authorId="0" shapeId="0" xr:uid="{00000000-0006-0000-0000-00003F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20" authorId="0" shapeId="0" xr:uid="{00000000-0006-0000-0000-000040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20" authorId="0" shapeId="0" xr:uid="{00000000-0006-0000-0000-000041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20" authorId="0" shapeId="0" xr:uid="{00000000-0006-0000-0000-000042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20" authorId="0" shapeId="0" xr:uid="{00000000-0006-0000-0000-000043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20" authorId="0" shapeId="0" xr:uid="{00000000-0006-0000-0000-000044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20" authorId="0" shapeId="0" xr:uid="{00000000-0006-0000-0000-000045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20" authorId="0" shapeId="0" xr:uid="{00000000-0006-0000-0000-000046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20" authorId="0" shapeId="0" xr:uid="{00000000-0006-0000-0000-000047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20" authorId="0" shapeId="0" xr:uid="{00000000-0006-0000-0000-000048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20" authorId="0" shapeId="0" xr:uid="{00000000-0006-0000-0000-000049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20" authorId="0" shapeId="0" xr:uid="{00000000-0006-0000-0000-00004A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21" authorId="1" shapeId="0" xr:uid="{00000000-0006-0000-0000-00004B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21" authorId="1" shapeId="0" xr:uid="{00000000-0006-0000-0000-00004C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21" authorId="1" shapeId="0" xr:uid="{00000000-0006-0000-0000-00004D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21" authorId="1" shapeId="0" xr:uid="{00000000-0006-0000-0000-00004E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21" authorId="1" shapeId="0" xr:uid="{00000000-0006-0000-0000-00004F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21" authorId="1" shapeId="0" xr:uid="{00000000-0006-0000-0000-000050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21" authorId="1" shapeId="0" xr:uid="{00000000-0006-0000-0000-000051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21" authorId="1" shapeId="0" xr:uid="{00000000-0006-0000-0000-000052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21" authorId="1" shapeId="0" xr:uid="{00000000-0006-0000-0000-000053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21" authorId="1" shapeId="0" xr:uid="{00000000-0006-0000-0000-000054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21" authorId="1" shapeId="0" xr:uid="{00000000-0006-0000-0000-000055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21" authorId="1" shapeId="0" xr:uid="{00000000-0006-0000-0000-000056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21" authorId="1" shapeId="0" xr:uid="{00000000-0006-0000-0000-000057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21" authorId="1" shapeId="0" xr:uid="{00000000-0006-0000-0000-000058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21" authorId="1" shapeId="0" xr:uid="{00000000-0006-0000-0000-000059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21" authorId="1" shapeId="0" xr:uid="{00000000-0006-0000-0000-00005A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21" authorId="1" shapeId="0" xr:uid="{00000000-0006-0000-0000-00005B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21" authorId="1" shapeId="0" xr:uid="{00000000-0006-0000-0000-00005C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22" authorId="0" shapeId="0" xr:uid="{00000000-0006-0000-0000-00005D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22" authorId="0" shapeId="0" xr:uid="{00000000-0006-0000-0000-00005E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22" authorId="0" shapeId="0" xr:uid="{00000000-0006-0000-0000-00005F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22" authorId="0" shapeId="0" xr:uid="{00000000-0006-0000-0000-000060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22" authorId="0" shapeId="0" xr:uid="{00000000-0006-0000-0000-000061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22" authorId="0" shapeId="0" xr:uid="{00000000-0006-0000-0000-000062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22" authorId="0" shapeId="0" xr:uid="{00000000-0006-0000-0000-000063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22" authorId="0" shapeId="0" xr:uid="{00000000-0006-0000-0000-000064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22" authorId="0" shapeId="0" xr:uid="{00000000-0006-0000-0000-000065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22" authorId="0" shapeId="0" xr:uid="{00000000-0006-0000-0000-000066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22" authorId="0" shapeId="0" xr:uid="{00000000-0006-0000-0000-000067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22" authorId="0" shapeId="0" xr:uid="{00000000-0006-0000-0000-000068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22" authorId="0" shapeId="0" xr:uid="{00000000-0006-0000-0000-000069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22" authorId="0" shapeId="0" xr:uid="{00000000-0006-0000-0000-00006A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22" authorId="0" shapeId="0" xr:uid="{00000000-0006-0000-0000-00006B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22" authorId="0" shapeId="0" xr:uid="{00000000-0006-0000-0000-00006C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22" authorId="0" shapeId="0" xr:uid="{00000000-0006-0000-0000-00006D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22" authorId="0" shapeId="0" xr:uid="{00000000-0006-0000-0000-00006E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23" authorId="1" shapeId="0" xr:uid="{00000000-0006-0000-0000-00006F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23" authorId="1" shapeId="0" xr:uid="{00000000-0006-0000-0000-000070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23" authorId="1" shapeId="0" xr:uid="{00000000-0006-0000-0000-000071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23" authorId="1" shapeId="0" xr:uid="{00000000-0006-0000-0000-000072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23" authorId="1" shapeId="0" xr:uid="{00000000-0006-0000-0000-000073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23" authorId="1" shapeId="0" xr:uid="{00000000-0006-0000-0000-000074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23" authorId="1" shapeId="0" xr:uid="{00000000-0006-0000-0000-000075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23" authorId="1" shapeId="0" xr:uid="{00000000-0006-0000-0000-000076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23" authorId="1" shapeId="0" xr:uid="{00000000-0006-0000-0000-000077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23" authorId="1" shapeId="0" xr:uid="{00000000-0006-0000-0000-000078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23" authorId="1" shapeId="0" xr:uid="{00000000-0006-0000-0000-000079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23" authorId="1" shapeId="0" xr:uid="{00000000-0006-0000-0000-00007A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23" authorId="1" shapeId="0" xr:uid="{00000000-0006-0000-0000-00007B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23" authorId="1" shapeId="0" xr:uid="{00000000-0006-0000-0000-00007C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23" authorId="1" shapeId="0" xr:uid="{00000000-0006-0000-0000-00007D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23" authorId="1" shapeId="0" xr:uid="{00000000-0006-0000-0000-00007E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23" authorId="1" shapeId="0" xr:uid="{00000000-0006-0000-0000-00007F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23" authorId="1" shapeId="0" xr:uid="{00000000-0006-0000-0000-000080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24" authorId="0" shapeId="0" xr:uid="{00000000-0006-0000-0000-000081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24" authorId="0" shapeId="0" xr:uid="{00000000-0006-0000-0000-000082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24" authorId="0" shapeId="0" xr:uid="{00000000-0006-0000-0000-000083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24" authorId="0" shapeId="0" xr:uid="{00000000-0006-0000-0000-000084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24" authorId="0" shapeId="0" xr:uid="{00000000-0006-0000-0000-000085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24" authorId="0" shapeId="0" xr:uid="{00000000-0006-0000-0000-000086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24" authorId="0" shapeId="0" xr:uid="{00000000-0006-0000-0000-000087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24" authorId="0" shapeId="0" xr:uid="{00000000-0006-0000-0000-000088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24" authorId="0" shapeId="0" xr:uid="{00000000-0006-0000-0000-000089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24" authorId="0" shapeId="0" xr:uid="{00000000-0006-0000-0000-00008A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24" authorId="0" shapeId="0" xr:uid="{00000000-0006-0000-0000-00008B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24" authorId="0" shapeId="0" xr:uid="{00000000-0006-0000-0000-00008C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24" authorId="0" shapeId="0" xr:uid="{00000000-0006-0000-0000-00008D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24" authorId="0" shapeId="0" xr:uid="{00000000-0006-0000-0000-00008E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24" authorId="0" shapeId="0" xr:uid="{00000000-0006-0000-0000-00008F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24" authorId="0" shapeId="0" xr:uid="{00000000-0006-0000-0000-000090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24" authorId="0" shapeId="0" xr:uid="{00000000-0006-0000-0000-000091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24" authorId="0" shapeId="0" xr:uid="{00000000-0006-0000-0000-000092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25" authorId="1" shapeId="0" xr:uid="{00000000-0006-0000-0000-000093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25" authorId="1" shapeId="0" xr:uid="{00000000-0006-0000-0000-000094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25" authorId="1" shapeId="0" xr:uid="{00000000-0006-0000-0000-000095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25" authorId="1" shapeId="0" xr:uid="{00000000-0006-0000-0000-000096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25" authorId="1" shapeId="0" xr:uid="{00000000-0006-0000-0000-000097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25" authorId="1" shapeId="0" xr:uid="{00000000-0006-0000-0000-000098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25" authorId="1" shapeId="0" xr:uid="{00000000-0006-0000-0000-000099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25" authorId="1" shapeId="0" xr:uid="{00000000-0006-0000-0000-00009A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25" authorId="1" shapeId="0" xr:uid="{00000000-0006-0000-0000-00009B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25" authorId="1" shapeId="0" xr:uid="{00000000-0006-0000-0000-00009C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25" authorId="1" shapeId="0" xr:uid="{00000000-0006-0000-0000-00009D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25" authorId="1" shapeId="0" xr:uid="{00000000-0006-0000-0000-00009E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25" authorId="1" shapeId="0" xr:uid="{00000000-0006-0000-0000-00009F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25" authorId="1" shapeId="0" xr:uid="{00000000-0006-0000-0000-0000A0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25" authorId="1" shapeId="0" xr:uid="{00000000-0006-0000-0000-0000A1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25" authorId="1" shapeId="0" xr:uid="{00000000-0006-0000-0000-0000A2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25" authorId="1" shapeId="0" xr:uid="{00000000-0006-0000-0000-0000A3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25" authorId="1" shapeId="0" xr:uid="{00000000-0006-0000-0000-0000A4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26" authorId="0" shapeId="0" xr:uid="{00000000-0006-0000-0000-0000A5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26" authorId="0" shapeId="0" xr:uid="{00000000-0006-0000-0000-0000A6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26" authorId="0" shapeId="0" xr:uid="{00000000-0006-0000-0000-0000A7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26" authorId="0" shapeId="0" xr:uid="{00000000-0006-0000-0000-0000A8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26" authorId="0" shapeId="0" xr:uid="{00000000-0006-0000-0000-0000A9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26" authorId="0" shapeId="0" xr:uid="{00000000-0006-0000-0000-0000AA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26" authorId="0" shapeId="0" xr:uid="{00000000-0006-0000-0000-0000AB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26" authorId="0" shapeId="0" xr:uid="{00000000-0006-0000-0000-0000AC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26" authorId="0" shapeId="0" xr:uid="{00000000-0006-0000-0000-0000AD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26" authorId="0" shapeId="0" xr:uid="{00000000-0006-0000-0000-0000AE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26" authorId="0" shapeId="0" xr:uid="{00000000-0006-0000-0000-0000AF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26" authorId="0" shapeId="0" xr:uid="{00000000-0006-0000-0000-0000B0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26" authorId="0" shapeId="0" xr:uid="{00000000-0006-0000-0000-0000B1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26" authorId="0" shapeId="0" xr:uid="{00000000-0006-0000-0000-0000B2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26" authorId="0" shapeId="0" xr:uid="{00000000-0006-0000-0000-0000B3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26" authorId="0" shapeId="0" xr:uid="{00000000-0006-0000-0000-0000B4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26" authorId="0" shapeId="0" xr:uid="{00000000-0006-0000-0000-0000B5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26" authorId="0" shapeId="0" xr:uid="{00000000-0006-0000-0000-0000B6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27" authorId="1" shapeId="0" xr:uid="{00000000-0006-0000-0000-0000B7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27" authorId="1" shapeId="0" xr:uid="{00000000-0006-0000-0000-0000B8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27" authorId="1" shapeId="0" xr:uid="{00000000-0006-0000-0000-0000B9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27" authorId="1" shapeId="0" xr:uid="{00000000-0006-0000-0000-0000BA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27" authorId="1" shapeId="0" xr:uid="{00000000-0006-0000-0000-0000BB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27" authorId="1" shapeId="0" xr:uid="{00000000-0006-0000-0000-0000BC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27" authorId="1" shapeId="0" xr:uid="{00000000-0006-0000-0000-0000BD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27" authorId="1" shapeId="0" xr:uid="{00000000-0006-0000-0000-0000BE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27" authorId="1" shapeId="0" xr:uid="{00000000-0006-0000-0000-0000BF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27" authorId="1" shapeId="0" xr:uid="{00000000-0006-0000-0000-0000C0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27" authorId="1" shapeId="0" xr:uid="{00000000-0006-0000-0000-0000C1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27" authorId="1" shapeId="0" xr:uid="{00000000-0006-0000-0000-0000C2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27" authorId="1" shapeId="0" xr:uid="{00000000-0006-0000-0000-0000C3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27" authorId="1" shapeId="0" xr:uid="{00000000-0006-0000-0000-0000C4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27" authorId="1" shapeId="0" xr:uid="{00000000-0006-0000-0000-0000C5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27" authorId="1" shapeId="0" xr:uid="{00000000-0006-0000-0000-0000C6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27" authorId="1" shapeId="0" xr:uid="{00000000-0006-0000-0000-0000C7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27" authorId="1" shapeId="0" xr:uid="{00000000-0006-0000-0000-0000C8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28" authorId="0" shapeId="0" xr:uid="{00000000-0006-0000-0000-0000C9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28" authorId="0" shapeId="0" xr:uid="{00000000-0006-0000-0000-0000CA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28" authorId="0" shapeId="0" xr:uid="{00000000-0006-0000-0000-0000CB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28" authorId="0" shapeId="0" xr:uid="{00000000-0006-0000-0000-0000CC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28" authorId="0" shapeId="0" xr:uid="{00000000-0006-0000-0000-0000CD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28" authorId="0" shapeId="0" xr:uid="{00000000-0006-0000-0000-0000CE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28" authorId="0" shapeId="0" xr:uid="{00000000-0006-0000-0000-0000CF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28" authorId="0" shapeId="0" xr:uid="{00000000-0006-0000-0000-0000D0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28" authorId="0" shapeId="0" xr:uid="{00000000-0006-0000-0000-0000D1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28" authorId="0" shapeId="0" xr:uid="{00000000-0006-0000-0000-0000D2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28" authorId="0" shapeId="0" xr:uid="{00000000-0006-0000-0000-0000D3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28" authorId="0" shapeId="0" xr:uid="{00000000-0006-0000-0000-0000D4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28" authorId="0" shapeId="0" xr:uid="{00000000-0006-0000-0000-0000D5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28" authorId="0" shapeId="0" xr:uid="{00000000-0006-0000-0000-0000D6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28" authorId="0" shapeId="0" xr:uid="{00000000-0006-0000-0000-0000D7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28" authorId="0" shapeId="0" xr:uid="{00000000-0006-0000-0000-0000D8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28" authorId="0" shapeId="0" xr:uid="{00000000-0006-0000-0000-0000D9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28" authorId="0" shapeId="0" xr:uid="{00000000-0006-0000-0000-0000DA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29" authorId="1" shapeId="0" xr:uid="{00000000-0006-0000-0000-0000DB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29" authorId="1" shapeId="0" xr:uid="{00000000-0006-0000-0000-0000DC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29" authorId="1" shapeId="0" xr:uid="{00000000-0006-0000-0000-0000DD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29" authorId="1" shapeId="0" xr:uid="{00000000-0006-0000-0000-0000DE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29" authorId="1" shapeId="0" xr:uid="{00000000-0006-0000-0000-0000DF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29" authorId="1" shapeId="0" xr:uid="{00000000-0006-0000-0000-0000E0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29" authorId="1" shapeId="0" xr:uid="{00000000-0006-0000-0000-0000E1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29" authorId="1" shapeId="0" xr:uid="{00000000-0006-0000-0000-0000E2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29" authorId="1" shapeId="0" xr:uid="{00000000-0006-0000-0000-0000E3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29" authorId="1" shapeId="0" xr:uid="{00000000-0006-0000-0000-0000E4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29" authorId="1" shapeId="0" xr:uid="{00000000-0006-0000-0000-0000E5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29" authorId="1" shapeId="0" xr:uid="{00000000-0006-0000-0000-0000E6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29" authorId="1" shapeId="0" xr:uid="{00000000-0006-0000-0000-0000E7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29" authorId="1" shapeId="0" xr:uid="{00000000-0006-0000-0000-0000E8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29" authorId="1" shapeId="0" xr:uid="{00000000-0006-0000-0000-0000E9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29" authorId="1" shapeId="0" xr:uid="{00000000-0006-0000-0000-0000EA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29" authorId="1" shapeId="0" xr:uid="{00000000-0006-0000-0000-0000EB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29" authorId="1" shapeId="0" xr:uid="{00000000-0006-0000-0000-0000EC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30" authorId="0" shapeId="0" xr:uid="{00000000-0006-0000-0000-0000ED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30" authorId="0" shapeId="0" xr:uid="{00000000-0006-0000-0000-0000EE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30" authorId="0" shapeId="0" xr:uid="{00000000-0006-0000-0000-0000EF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30" authorId="0" shapeId="0" xr:uid="{00000000-0006-0000-0000-0000F0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30" authorId="0" shapeId="0" xr:uid="{00000000-0006-0000-0000-0000F1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30" authorId="0" shapeId="0" xr:uid="{00000000-0006-0000-0000-0000F2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30" authorId="0" shapeId="0" xr:uid="{00000000-0006-0000-0000-0000F3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30" authorId="0" shapeId="0" xr:uid="{00000000-0006-0000-0000-0000F4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30" authorId="0" shapeId="0" xr:uid="{00000000-0006-0000-0000-0000F5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30" authorId="0" shapeId="0" xr:uid="{00000000-0006-0000-0000-0000F6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30" authorId="0" shapeId="0" xr:uid="{00000000-0006-0000-0000-0000F7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30" authorId="0" shapeId="0" xr:uid="{00000000-0006-0000-0000-0000F8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30" authorId="0" shapeId="0" xr:uid="{00000000-0006-0000-0000-0000F9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30" authorId="0" shapeId="0" xr:uid="{00000000-0006-0000-0000-0000FA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30" authorId="0" shapeId="0" xr:uid="{00000000-0006-0000-0000-0000FB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30" authorId="0" shapeId="0" xr:uid="{00000000-0006-0000-0000-0000FC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30" authorId="0" shapeId="0" xr:uid="{00000000-0006-0000-0000-0000FD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30" authorId="0" shapeId="0" xr:uid="{00000000-0006-0000-0000-0000FE0B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31" authorId="1" shapeId="0" xr:uid="{00000000-0006-0000-0000-0000FF0B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31" authorId="1" shapeId="0" xr:uid="{00000000-0006-0000-0000-000000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31" authorId="1" shapeId="0" xr:uid="{00000000-0006-0000-0000-000001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31" authorId="1" shapeId="0" xr:uid="{00000000-0006-0000-0000-000002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31" authorId="1" shapeId="0" xr:uid="{00000000-0006-0000-0000-000003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31" authorId="1" shapeId="0" xr:uid="{00000000-0006-0000-0000-000004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31" authorId="1" shapeId="0" xr:uid="{00000000-0006-0000-0000-000005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31" authorId="1" shapeId="0" xr:uid="{00000000-0006-0000-0000-000006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31" authorId="1" shapeId="0" xr:uid="{00000000-0006-0000-0000-000007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31" authorId="1" shapeId="0" xr:uid="{00000000-0006-0000-0000-000008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31" authorId="1" shapeId="0" xr:uid="{00000000-0006-0000-0000-000009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31" authorId="1" shapeId="0" xr:uid="{00000000-0006-0000-0000-00000A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31" authorId="1" shapeId="0" xr:uid="{00000000-0006-0000-0000-00000B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31" authorId="1" shapeId="0" xr:uid="{00000000-0006-0000-0000-00000C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31" authorId="1" shapeId="0" xr:uid="{00000000-0006-0000-0000-00000D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31" authorId="1" shapeId="0" xr:uid="{00000000-0006-0000-0000-00000E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31" authorId="1" shapeId="0" xr:uid="{00000000-0006-0000-0000-00000F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31" authorId="1" shapeId="0" xr:uid="{00000000-0006-0000-0000-000010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32" authorId="0" shapeId="0" xr:uid="{00000000-0006-0000-0000-000011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32" authorId="0" shapeId="0" xr:uid="{00000000-0006-0000-0000-000012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32" authorId="0" shapeId="0" xr:uid="{00000000-0006-0000-0000-000013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32" authorId="0" shapeId="0" xr:uid="{00000000-0006-0000-0000-000014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32" authorId="0" shapeId="0" xr:uid="{00000000-0006-0000-0000-000015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32" authorId="0" shapeId="0" xr:uid="{00000000-0006-0000-0000-000016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32" authorId="0" shapeId="0" xr:uid="{00000000-0006-0000-0000-000017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32" authorId="0" shapeId="0" xr:uid="{00000000-0006-0000-0000-000018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32" authorId="0" shapeId="0" xr:uid="{00000000-0006-0000-0000-000019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32" authorId="0" shapeId="0" xr:uid="{00000000-0006-0000-0000-00001A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32" authorId="0" shapeId="0" xr:uid="{00000000-0006-0000-0000-00001B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32" authorId="0" shapeId="0" xr:uid="{00000000-0006-0000-0000-00001C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32" authorId="0" shapeId="0" xr:uid="{00000000-0006-0000-0000-00001D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32" authorId="0" shapeId="0" xr:uid="{00000000-0006-0000-0000-00001E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32" authorId="0" shapeId="0" xr:uid="{00000000-0006-0000-0000-00001F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32" authorId="0" shapeId="0" xr:uid="{00000000-0006-0000-0000-000020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32" authorId="0" shapeId="0" xr:uid="{00000000-0006-0000-0000-000021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32" authorId="0" shapeId="0" xr:uid="{00000000-0006-0000-0000-000022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33" authorId="1" shapeId="0" xr:uid="{00000000-0006-0000-0000-000023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33" authorId="1" shapeId="0" xr:uid="{00000000-0006-0000-0000-000024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33" authorId="1" shapeId="0" xr:uid="{00000000-0006-0000-0000-000025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33" authorId="1" shapeId="0" xr:uid="{00000000-0006-0000-0000-000026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33" authorId="1" shapeId="0" xr:uid="{00000000-0006-0000-0000-000027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33" authorId="1" shapeId="0" xr:uid="{00000000-0006-0000-0000-000028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33" authorId="1" shapeId="0" xr:uid="{00000000-0006-0000-0000-000029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33" authorId="1" shapeId="0" xr:uid="{00000000-0006-0000-0000-00002A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33" authorId="1" shapeId="0" xr:uid="{00000000-0006-0000-0000-00002B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33" authorId="1" shapeId="0" xr:uid="{00000000-0006-0000-0000-00002C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33" authorId="1" shapeId="0" xr:uid="{00000000-0006-0000-0000-00002D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33" authorId="1" shapeId="0" xr:uid="{00000000-0006-0000-0000-00002E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33" authorId="1" shapeId="0" xr:uid="{00000000-0006-0000-0000-00002F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33" authorId="1" shapeId="0" xr:uid="{00000000-0006-0000-0000-000030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33" authorId="1" shapeId="0" xr:uid="{00000000-0006-0000-0000-000031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33" authorId="1" shapeId="0" xr:uid="{00000000-0006-0000-0000-000032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33" authorId="1" shapeId="0" xr:uid="{00000000-0006-0000-0000-000033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33" authorId="1" shapeId="0" xr:uid="{00000000-0006-0000-0000-000034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34" authorId="0" shapeId="0" xr:uid="{00000000-0006-0000-0000-000035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34" authorId="0" shapeId="0" xr:uid="{00000000-0006-0000-0000-000036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34" authorId="0" shapeId="0" xr:uid="{00000000-0006-0000-0000-000037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34" authorId="0" shapeId="0" xr:uid="{00000000-0006-0000-0000-000038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34" authorId="0" shapeId="0" xr:uid="{00000000-0006-0000-0000-000039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34" authorId="0" shapeId="0" xr:uid="{00000000-0006-0000-0000-00003A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34" authorId="0" shapeId="0" xr:uid="{00000000-0006-0000-0000-00003B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34" authorId="0" shapeId="0" xr:uid="{00000000-0006-0000-0000-00003C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34" authorId="0" shapeId="0" xr:uid="{00000000-0006-0000-0000-00003D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34" authorId="0" shapeId="0" xr:uid="{00000000-0006-0000-0000-00003E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34" authorId="0" shapeId="0" xr:uid="{00000000-0006-0000-0000-00003F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34" authorId="0" shapeId="0" xr:uid="{00000000-0006-0000-0000-000040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34" authorId="0" shapeId="0" xr:uid="{00000000-0006-0000-0000-000041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34" authorId="0" shapeId="0" xr:uid="{00000000-0006-0000-0000-000042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34" authorId="0" shapeId="0" xr:uid="{00000000-0006-0000-0000-000043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34" authorId="0" shapeId="0" xr:uid="{00000000-0006-0000-0000-000044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34" authorId="0" shapeId="0" xr:uid="{00000000-0006-0000-0000-000045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34" authorId="0" shapeId="0" xr:uid="{00000000-0006-0000-0000-000046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35" authorId="1" shapeId="0" xr:uid="{00000000-0006-0000-0000-000047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35" authorId="1" shapeId="0" xr:uid="{00000000-0006-0000-0000-000048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35" authorId="1" shapeId="0" xr:uid="{00000000-0006-0000-0000-000049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35" authorId="1" shapeId="0" xr:uid="{00000000-0006-0000-0000-00004A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35" authorId="1" shapeId="0" xr:uid="{00000000-0006-0000-0000-00004B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35" authorId="1" shapeId="0" xr:uid="{00000000-0006-0000-0000-00004C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35" authorId="1" shapeId="0" xr:uid="{00000000-0006-0000-0000-00004D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35" authorId="1" shapeId="0" xr:uid="{00000000-0006-0000-0000-00004E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35" authorId="1" shapeId="0" xr:uid="{00000000-0006-0000-0000-00004F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35" authorId="1" shapeId="0" xr:uid="{00000000-0006-0000-0000-000050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35" authorId="1" shapeId="0" xr:uid="{00000000-0006-0000-0000-000051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35" authorId="1" shapeId="0" xr:uid="{00000000-0006-0000-0000-000052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35" authorId="1" shapeId="0" xr:uid="{00000000-0006-0000-0000-000053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35" authorId="1" shapeId="0" xr:uid="{00000000-0006-0000-0000-000054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35" authorId="1" shapeId="0" xr:uid="{00000000-0006-0000-0000-000055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35" authorId="1" shapeId="0" xr:uid="{00000000-0006-0000-0000-000056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35" authorId="1" shapeId="0" xr:uid="{00000000-0006-0000-0000-000057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35" authorId="1" shapeId="0" xr:uid="{00000000-0006-0000-0000-000058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36" authorId="0" shapeId="0" xr:uid="{00000000-0006-0000-0000-000059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36" authorId="0" shapeId="0" xr:uid="{00000000-0006-0000-0000-00005A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36" authorId="0" shapeId="0" xr:uid="{00000000-0006-0000-0000-00005B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36" authorId="0" shapeId="0" xr:uid="{00000000-0006-0000-0000-00005C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36" authorId="0" shapeId="0" xr:uid="{00000000-0006-0000-0000-00005D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36" authorId="0" shapeId="0" xr:uid="{00000000-0006-0000-0000-00005E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36" authorId="0" shapeId="0" xr:uid="{00000000-0006-0000-0000-00005F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36" authorId="0" shapeId="0" xr:uid="{00000000-0006-0000-0000-000060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36" authorId="0" shapeId="0" xr:uid="{00000000-0006-0000-0000-000061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36" authorId="0" shapeId="0" xr:uid="{00000000-0006-0000-0000-000062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36" authorId="0" shapeId="0" xr:uid="{00000000-0006-0000-0000-000063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36" authorId="0" shapeId="0" xr:uid="{00000000-0006-0000-0000-000064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36" authorId="0" shapeId="0" xr:uid="{00000000-0006-0000-0000-000065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36" authorId="0" shapeId="0" xr:uid="{00000000-0006-0000-0000-000066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36" authorId="0" shapeId="0" xr:uid="{00000000-0006-0000-0000-000067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36" authorId="0" shapeId="0" xr:uid="{00000000-0006-0000-0000-000068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36" authorId="0" shapeId="0" xr:uid="{00000000-0006-0000-0000-000069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36" authorId="0" shapeId="0" xr:uid="{00000000-0006-0000-0000-00006A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37" authorId="1" shapeId="0" xr:uid="{00000000-0006-0000-0000-00006B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37" authorId="1" shapeId="0" xr:uid="{00000000-0006-0000-0000-00006C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37" authorId="1" shapeId="0" xr:uid="{00000000-0006-0000-0000-00006D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37" authorId="1" shapeId="0" xr:uid="{00000000-0006-0000-0000-00006E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37" authorId="1" shapeId="0" xr:uid="{00000000-0006-0000-0000-00006F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37" authorId="1" shapeId="0" xr:uid="{00000000-0006-0000-0000-000070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37" authorId="1" shapeId="0" xr:uid="{00000000-0006-0000-0000-000071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37" authorId="1" shapeId="0" xr:uid="{00000000-0006-0000-0000-000072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37" authorId="1" shapeId="0" xr:uid="{00000000-0006-0000-0000-000073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37" authorId="1" shapeId="0" xr:uid="{00000000-0006-0000-0000-000074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37" authorId="1" shapeId="0" xr:uid="{00000000-0006-0000-0000-000075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37" authorId="1" shapeId="0" xr:uid="{00000000-0006-0000-0000-000076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37" authorId="1" shapeId="0" xr:uid="{00000000-0006-0000-0000-000077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37" authorId="1" shapeId="0" xr:uid="{00000000-0006-0000-0000-000078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37" authorId="1" shapeId="0" xr:uid="{00000000-0006-0000-0000-000079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37" authorId="1" shapeId="0" xr:uid="{00000000-0006-0000-0000-00007A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37" authorId="1" shapeId="0" xr:uid="{00000000-0006-0000-0000-00007B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37" authorId="1" shapeId="0" xr:uid="{00000000-0006-0000-0000-00007C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38" authorId="0" shapeId="0" xr:uid="{00000000-0006-0000-0000-00007D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38" authorId="0" shapeId="0" xr:uid="{00000000-0006-0000-0000-00007E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38" authorId="0" shapeId="0" xr:uid="{00000000-0006-0000-0000-00007F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38" authorId="0" shapeId="0" xr:uid="{00000000-0006-0000-0000-000080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38" authorId="0" shapeId="0" xr:uid="{00000000-0006-0000-0000-000081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38" authorId="0" shapeId="0" xr:uid="{00000000-0006-0000-0000-000082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38" authorId="0" shapeId="0" xr:uid="{00000000-0006-0000-0000-000083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38" authorId="0" shapeId="0" xr:uid="{00000000-0006-0000-0000-000084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38" authorId="0" shapeId="0" xr:uid="{00000000-0006-0000-0000-000085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38" authorId="0" shapeId="0" xr:uid="{00000000-0006-0000-0000-000086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38" authorId="0" shapeId="0" xr:uid="{00000000-0006-0000-0000-000087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38" authorId="0" shapeId="0" xr:uid="{00000000-0006-0000-0000-000088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38" authorId="0" shapeId="0" xr:uid="{00000000-0006-0000-0000-000089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38" authorId="0" shapeId="0" xr:uid="{00000000-0006-0000-0000-00008A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38" authorId="0" shapeId="0" xr:uid="{00000000-0006-0000-0000-00008B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38" authorId="0" shapeId="0" xr:uid="{00000000-0006-0000-0000-00008C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38" authorId="0" shapeId="0" xr:uid="{00000000-0006-0000-0000-00008D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38" authorId="0" shapeId="0" xr:uid="{00000000-0006-0000-0000-00008E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39" authorId="1" shapeId="0" xr:uid="{00000000-0006-0000-0000-00008F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39" authorId="1" shapeId="0" xr:uid="{00000000-0006-0000-0000-000090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39" authorId="1" shapeId="0" xr:uid="{00000000-0006-0000-0000-000091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39" authorId="1" shapeId="0" xr:uid="{00000000-0006-0000-0000-000092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39" authorId="1" shapeId="0" xr:uid="{00000000-0006-0000-0000-000093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39" authorId="1" shapeId="0" xr:uid="{00000000-0006-0000-0000-000094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39" authorId="1" shapeId="0" xr:uid="{00000000-0006-0000-0000-000095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39" authorId="1" shapeId="0" xr:uid="{00000000-0006-0000-0000-000096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39" authorId="1" shapeId="0" xr:uid="{00000000-0006-0000-0000-000097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39" authorId="1" shapeId="0" xr:uid="{00000000-0006-0000-0000-000098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39" authorId="1" shapeId="0" xr:uid="{00000000-0006-0000-0000-000099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39" authorId="1" shapeId="0" xr:uid="{00000000-0006-0000-0000-00009A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39" authorId="1" shapeId="0" xr:uid="{00000000-0006-0000-0000-00009B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39" authorId="1" shapeId="0" xr:uid="{00000000-0006-0000-0000-00009C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39" authorId="1" shapeId="0" xr:uid="{00000000-0006-0000-0000-00009D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39" authorId="1" shapeId="0" xr:uid="{00000000-0006-0000-0000-00009E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39" authorId="1" shapeId="0" xr:uid="{00000000-0006-0000-0000-00009F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39" authorId="1" shapeId="0" xr:uid="{00000000-0006-0000-0000-0000A0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40" authorId="0" shapeId="0" xr:uid="{00000000-0006-0000-0000-0000A1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40" authorId="0" shapeId="0" xr:uid="{00000000-0006-0000-0000-0000A2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40" authorId="0" shapeId="0" xr:uid="{00000000-0006-0000-0000-0000A3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40" authorId="0" shapeId="0" xr:uid="{00000000-0006-0000-0000-0000A4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40" authorId="0" shapeId="0" xr:uid="{00000000-0006-0000-0000-0000A5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40" authorId="0" shapeId="0" xr:uid="{00000000-0006-0000-0000-0000A6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40" authorId="0" shapeId="0" xr:uid="{00000000-0006-0000-0000-0000A7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40" authorId="0" shapeId="0" xr:uid="{00000000-0006-0000-0000-0000A8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40" authorId="0" shapeId="0" xr:uid="{00000000-0006-0000-0000-0000A9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40" authorId="0" shapeId="0" xr:uid="{00000000-0006-0000-0000-0000AA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40" authorId="0" shapeId="0" xr:uid="{00000000-0006-0000-0000-0000AB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40" authorId="0" shapeId="0" xr:uid="{00000000-0006-0000-0000-0000AC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40" authorId="0" shapeId="0" xr:uid="{00000000-0006-0000-0000-0000AD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40" authorId="0" shapeId="0" xr:uid="{00000000-0006-0000-0000-0000AE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40" authorId="0" shapeId="0" xr:uid="{00000000-0006-0000-0000-0000AF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40" authorId="0" shapeId="0" xr:uid="{00000000-0006-0000-0000-0000B0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40" authorId="0" shapeId="0" xr:uid="{00000000-0006-0000-0000-0000B1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40" authorId="0" shapeId="0" xr:uid="{00000000-0006-0000-0000-0000B2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41" authorId="1" shapeId="0" xr:uid="{00000000-0006-0000-0000-0000B3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41" authorId="1" shapeId="0" xr:uid="{00000000-0006-0000-0000-0000B4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41" authorId="1" shapeId="0" xr:uid="{00000000-0006-0000-0000-0000B5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41" authorId="1" shapeId="0" xr:uid="{00000000-0006-0000-0000-0000B6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41" authorId="1" shapeId="0" xr:uid="{00000000-0006-0000-0000-0000B7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41" authorId="1" shapeId="0" xr:uid="{00000000-0006-0000-0000-0000B8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41" authorId="1" shapeId="0" xr:uid="{00000000-0006-0000-0000-0000B9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41" authorId="1" shapeId="0" xr:uid="{00000000-0006-0000-0000-0000BA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41" authorId="1" shapeId="0" xr:uid="{00000000-0006-0000-0000-0000BB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41" authorId="1" shapeId="0" xr:uid="{00000000-0006-0000-0000-0000BC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41" authorId="1" shapeId="0" xr:uid="{00000000-0006-0000-0000-0000BD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41" authorId="1" shapeId="0" xr:uid="{00000000-0006-0000-0000-0000BE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41" authorId="1" shapeId="0" xr:uid="{00000000-0006-0000-0000-0000BF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41" authorId="1" shapeId="0" xr:uid="{00000000-0006-0000-0000-0000C0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41" authorId="1" shapeId="0" xr:uid="{00000000-0006-0000-0000-0000C1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41" authorId="1" shapeId="0" xr:uid="{00000000-0006-0000-0000-0000C2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41" authorId="1" shapeId="0" xr:uid="{00000000-0006-0000-0000-0000C3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41" authorId="1" shapeId="0" xr:uid="{00000000-0006-0000-0000-0000C4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42" authorId="0" shapeId="0" xr:uid="{00000000-0006-0000-0000-0000C5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42" authorId="0" shapeId="0" xr:uid="{00000000-0006-0000-0000-0000C6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42" authorId="0" shapeId="0" xr:uid="{00000000-0006-0000-0000-0000C7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42" authorId="0" shapeId="0" xr:uid="{00000000-0006-0000-0000-0000C8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42" authorId="0" shapeId="0" xr:uid="{00000000-0006-0000-0000-0000C9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42" authorId="0" shapeId="0" xr:uid="{00000000-0006-0000-0000-0000CA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42" authorId="0" shapeId="0" xr:uid="{00000000-0006-0000-0000-0000CB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42" authorId="0" shapeId="0" xr:uid="{00000000-0006-0000-0000-0000CC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42" authorId="0" shapeId="0" xr:uid="{00000000-0006-0000-0000-0000CD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42" authorId="0" shapeId="0" xr:uid="{00000000-0006-0000-0000-0000CE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42" authorId="0" shapeId="0" xr:uid="{00000000-0006-0000-0000-0000CF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42" authorId="0" shapeId="0" xr:uid="{00000000-0006-0000-0000-0000D0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42" authorId="0" shapeId="0" xr:uid="{00000000-0006-0000-0000-0000D1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42" authorId="0" shapeId="0" xr:uid="{00000000-0006-0000-0000-0000D2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42" authorId="0" shapeId="0" xr:uid="{00000000-0006-0000-0000-0000D3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42" authorId="0" shapeId="0" xr:uid="{00000000-0006-0000-0000-0000D4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42" authorId="0" shapeId="0" xr:uid="{00000000-0006-0000-0000-0000D5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42" authorId="0" shapeId="0" xr:uid="{00000000-0006-0000-0000-0000D6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43" authorId="1" shapeId="0" xr:uid="{00000000-0006-0000-0000-0000D7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43" authorId="1" shapeId="0" xr:uid="{00000000-0006-0000-0000-0000D8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43" authorId="1" shapeId="0" xr:uid="{00000000-0006-0000-0000-0000D9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43" authorId="1" shapeId="0" xr:uid="{00000000-0006-0000-0000-0000DA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43" authorId="1" shapeId="0" xr:uid="{00000000-0006-0000-0000-0000DB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43" authorId="1" shapeId="0" xr:uid="{00000000-0006-0000-0000-0000DC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43" authorId="1" shapeId="0" xr:uid="{00000000-0006-0000-0000-0000DD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43" authorId="1" shapeId="0" xr:uid="{00000000-0006-0000-0000-0000DE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43" authorId="1" shapeId="0" xr:uid="{00000000-0006-0000-0000-0000DF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43" authorId="1" shapeId="0" xr:uid="{00000000-0006-0000-0000-0000E0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43" authorId="1" shapeId="0" xr:uid="{00000000-0006-0000-0000-0000E1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43" authorId="1" shapeId="0" xr:uid="{00000000-0006-0000-0000-0000E2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43" authorId="1" shapeId="0" xr:uid="{00000000-0006-0000-0000-0000E3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43" authorId="1" shapeId="0" xr:uid="{00000000-0006-0000-0000-0000E4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43" authorId="1" shapeId="0" xr:uid="{00000000-0006-0000-0000-0000E5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43" authorId="1" shapeId="0" xr:uid="{00000000-0006-0000-0000-0000E6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43" authorId="1" shapeId="0" xr:uid="{00000000-0006-0000-0000-0000E7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43" authorId="1" shapeId="0" xr:uid="{00000000-0006-0000-0000-0000E8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44" authorId="0" shapeId="0" xr:uid="{00000000-0006-0000-0000-0000E9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44" authorId="0" shapeId="0" xr:uid="{00000000-0006-0000-0000-0000EA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44" authorId="0" shapeId="0" xr:uid="{00000000-0006-0000-0000-0000EB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44" authorId="0" shapeId="0" xr:uid="{00000000-0006-0000-0000-0000EC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44" authorId="0" shapeId="0" xr:uid="{00000000-0006-0000-0000-0000ED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44" authorId="0" shapeId="0" xr:uid="{00000000-0006-0000-0000-0000EE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44" authorId="0" shapeId="0" xr:uid="{00000000-0006-0000-0000-0000EF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44" authorId="0" shapeId="0" xr:uid="{00000000-0006-0000-0000-0000F0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44" authorId="0" shapeId="0" xr:uid="{00000000-0006-0000-0000-0000F1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44" authorId="0" shapeId="0" xr:uid="{00000000-0006-0000-0000-0000F2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44" authorId="0" shapeId="0" xr:uid="{00000000-0006-0000-0000-0000F3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44" authorId="0" shapeId="0" xr:uid="{00000000-0006-0000-0000-0000F4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44" authorId="0" shapeId="0" xr:uid="{00000000-0006-0000-0000-0000F5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44" authorId="0" shapeId="0" xr:uid="{00000000-0006-0000-0000-0000F6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44" authorId="0" shapeId="0" xr:uid="{00000000-0006-0000-0000-0000F7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44" authorId="0" shapeId="0" xr:uid="{00000000-0006-0000-0000-0000F8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44" authorId="0" shapeId="0" xr:uid="{00000000-0006-0000-0000-0000F9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44" authorId="0" shapeId="0" xr:uid="{00000000-0006-0000-0000-0000FA0C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45" authorId="1" shapeId="0" xr:uid="{00000000-0006-0000-0000-0000FB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45" authorId="1" shapeId="0" xr:uid="{00000000-0006-0000-0000-0000FC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45" authorId="1" shapeId="0" xr:uid="{00000000-0006-0000-0000-0000FD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45" authorId="1" shapeId="0" xr:uid="{00000000-0006-0000-0000-0000FE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45" authorId="1" shapeId="0" xr:uid="{00000000-0006-0000-0000-0000FF0C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45" authorId="1" shapeId="0" xr:uid="{00000000-0006-0000-0000-000000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45" authorId="1" shapeId="0" xr:uid="{00000000-0006-0000-0000-000001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45" authorId="1" shapeId="0" xr:uid="{00000000-0006-0000-0000-000002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45" authorId="1" shapeId="0" xr:uid="{00000000-0006-0000-0000-000003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45" authorId="1" shapeId="0" xr:uid="{00000000-0006-0000-0000-000004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45" authorId="1" shapeId="0" xr:uid="{00000000-0006-0000-0000-000005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45" authorId="1" shapeId="0" xr:uid="{00000000-0006-0000-0000-000006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45" authorId="1" shapeId="0" xr:uid="{00000000-0006-0000-0000-000007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45" authorId="1" shapeId="0" xr:uid="{00000000-0006-0000-0000-000008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45" authorId="1" shapeId="0" xr:uid="{00000000-0006-0000-0000-000009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45" authorId="1" shapeId="0" xr:uid="{00000000-0006-0000-0000-00000A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45" authorId="1" shapeId="0" xr:uid="{00000000-0006-0000-0000-00000B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45" authorId="1" shapeId="0" xr:uid="{00000000-0006-0000-0000-00000C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52" authorId="0" shapeId="0" xr:uid="{00000000-0006-0000-0000-00000D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52" authorId="0" shapeId="0" xr:uid="{00000000-0006-0000-0000-00000E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52" authorId="0" shapeId="0" xr:uid="{00000000-0006-0000-0000-00000F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52" authorId="0" shapeId="0" xr:uid="{00000000-0006-0000-0000-000010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52" authorId="0" shapeId="0" xr:uid="{00000000-0006-0000-0000-000011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52" authorId="0" shapeId="0" xr:uid="{00000000-0006-0000-0000-000012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52" authorId="0" shapeId="0" xr:uid="{00000000-0006-0000-0000-000013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52" authorId="0" shapeId="0" xr:uid="{00000000-0006-0000-0000-000014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52" authorId="0" shapeId="0" xr:uid="{00000000-0006-0000-0000-000015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52" authorId="0" shapeId="0" xr:uid="{00000000-0006-0000-0000-000016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52" authorId="0" shapeId="0" xr:uid="{00000000-0006-0000-0000-000017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52" authorId="0" shapeId="0" xr:uid="{00000000-0006-0000-0000-000018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52" authorId="0" shapeId="0" xr:uid="{00000000-0006-0000-0000-000019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52" authorId="0" shapeId="0" xr:uid="{00000000-0006-0000-0000-00001A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52" authorId="0" shapeId="0" xr:uid="{00000000-0006-0000-0000-00001B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52" authorId="0" shapeId="0" xr:uid="{00000000-0006-0000-0000-00001C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52" authorId="0" shapeId="0" xr:uid="{00000000-0006-0000-0000-00001D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52" authorId="0" shapeId="0" xr:uid="{00000000-0006-0000-0000-00001E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53" authorId="1" shapeId="0" xr:uid="{00000000-0006-0000-0000-00001F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53" authorId="1" shapeId="0" xr:uid="{00000000-0006-0000-0000-000020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53" authorId="1" shapeId="0" xr:uid="{00000000-0006-0000-0000-000021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53" authorId="1" shapeId="0" xr:uid="{00000000-0006-0000-0000-000022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53" authorId="1" shapeId="0" xr:uid="{00000000-0006-0000-0000-000023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53" authorId="1" shapeId="0" xr:uid="{00000000-0006-0000-0000-000024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53" authorId="1" shapeId="0" xr:uid="{00000000-0006-0000-0000-000025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53" authorId="1" shapeId="0" xr:uid="{00000000-0006-0000-0000-000026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53" authorId="1" shapeId="0" xr:uid="{00000000-0006-0000-0000-000027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53" authorId="1" shapeId="0" xr:uid="{00000000-0006-0000-0000-000028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53" authorId="1" shapeId="0" xr:uid="{00000000-0006-0000-0000-000029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53" authorId="1" shapeId="0" xr:uid="{00000000-0006-0000-0000-00002A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53" authorId="1" shapeId="0" xr:uid="{00000000-0006-0000-0000-00002B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53" authorId="1" shapeId="0" xr:uid="{00000000-0006-0000-0000-00002C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53" authorId="1" shapeId="0" xr:uid="{00000000-0006-0000-0000-00002D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53" authorId="1" shapeId="0" xr:uid="{00000000-0006-0000-0000-00002E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53" authorId="1" shapeId="0" xr:uid="{00000000-0006-0000-0000-00002F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53" authorId="1" shapeId="0" xr:uid="{00000000-0006-0000-0000-000030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54" authorId="0" shapeId="0" xr:uid="{00000000-0006-0000-0000-000031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54" authorId="0" shapeId="0" xr:uid="{00000000-0006-0000-0000-000032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54" authorId="0" shapeId="0" xr:uid="{00000000-0006-0000-0000-000033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54" authorId="0" shapeId="0" xr:uid="{00000000-0006-0000-0000-000034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54" authorId="0" shapeId="0" xr:uid="{00000000-0006-0000-0000-000035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54" authorId="0" shapeId="0" xr:uid="{00000000-0006-0000-0000-000036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54" authorId="0" shapeId="0" xr:uid="{00000000-0006-0000-0000-000037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54" authorId="0" shapeId="0" xr:uid="{00000000-0006-0000-0000-000038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54" authorId="0" shapeId="0" xr:uid="{00000000-0006-0000-0000-000039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54" authorId="0" shapeId="0" xr:uid="{00000000-0006-0000-0000-00003A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54" authorId="0" shapeId="0" xr:uid="{00000000-0006-0000-0000-00003B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54" authorId="0" shapeId="0" xr:uid="{00000000-0006-0000-0000-00003C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54" authorId="0" shapeId="0" xr:uid="{00000000-0006-0000-0000-00003D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54" authorId="0" shapeId="0" xr:uid="{00000000-0006-0000-0000-00003E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54" authorId="0" shapeId="0" xr:uid="{00000000-0006-0000-0000-00003F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54" authorId="0" shapeId="0" xr:uid="{00000000-0006-0000-0000-000040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54" authorId="0" shapeId="0" xr:uid="{00000000-0006-0000-0000-000041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54" authorId="0" shapeId="0" xr:uid="{00000000-0006-0000-0000-000042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55" authorId="1" shapeId="0" xr:uid="{00000000-0006-0000-0000-000043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55" authorId="1" shapeId="0" xr:uid="{00000000-0006-0000-0000-000044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55" authorId="1" shapeId="0" xr:uid="{00000000-0006-0000-0000-000045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55" authorId="1" shapeId="0" xr:uid="{00000000-0006-0000-0000-000046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55" authorId="1" shapeId="0" xr:uid="{00000000-0006-0000-0000-000047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55" authorId="1" shapeId="0" xr:uid="{00000000-0006-0000-0000-000048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55" authorId="1" shapeId="0" xr:uid="{00000000-0006-0000-0000-000049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55" authorId="1" shapeId="0" xr:uid="{00000000-0006-0000-0000-00004A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55" authorId="1" shapeId="0" xr:uid="{00000000-0006-0000-0000-00004B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55" authorId="1" shapeId="0" xr:uid="{00000000-0006-0000-0000-00004C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55" authorId="1" shapeId="0" xr:uid="{00000000-0006-0000-0000-00004D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55" authorId="1" shapeId="0" xr:uid="{00000000-0006-0000-0000-00004E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55" authorId="1" shapeId="0" xr:uid="{00000000-0006-0000-0000-00004F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55" authorId="1" shapeId="0" xr:uid="{00000000-0006-0000-0000-000050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55" authorId="1" shapeId="0" xr:uid="{00000000-0006-0000-0000-000051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55" authorId="1" shapeId="0" xr:uid="{00000000-0006-0000-0000-000052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55" authorId="1" shapeId="0" xr:uid="{00000000-0006-0000-0000-000053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55" authorId="1" shapeId="0" xr:uid="{00000000-0006-0000-0000-000054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56" authorId="0" shapeId="0" xr:uid="{00000000-0006-0000-0000-000055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56" authorId="0" shapeId="0" xr:uid="{00000000-0006-0000-0000-000056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56" authorId="0" shapeId="0" xr:uid="{00000000-0006-0000-0000-000057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56" authorId="0" shapeId="0" xr:uid="{00000000-0006-0000-0000-000058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56" authorId="0" shapeId="0" xr:uid="{00000000-0006-0000-0000-000059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56" authorId="0" shapeId="0" xr:uid="{00000000-0006-0000-0000-00005A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56" authorId="0" shapeId="0" xr:uid="{00000000-0006-0000-0000-00005B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56" authorId="0" shapeId="0" xr:uid="{00000000-0006-0000-0000-00005C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56" authorId="0" shapeId="0" xr:uid="{00000000-0006-0000-0000-00005D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56" authorId="0" shapeId="0" xr:uid="{00000000-0006-0000-0000-00005E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56" authorId="0" shapeId="0" xr:uid="{00000000-0006-0000-0000-00005F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56" authorId="0" shapeId="0" xr:uid="{00000000-0006-0000-0000-000060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56" authorId="0" shapeId="0" xr:uid="{00000000-0006-0000-0000-000061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56" authorId="0" shapeId="0" xr:uid="{00000000-0006-0000-0000-000062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56" authorId="0" shapeId="0" xr:uid="{00000000-0006-0000-0000-000063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56" authorId="0" shapeId="0" xr:uid="{00000000-0006-0000-0000-000064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56" authorId="0" shapeId="0" xr:uid="{00000000-0006-0000-0000-000065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56" authorId="0" shapeId="0" xr:uid="{00000000-0006-0000-0000-000066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57" authorId="1" shapeId="0" xr:uid="{00000000-0006-0000-0000-000067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57" authorId="1" shapeId="0" xr:uid="{00000000-0006-0000-0000-000068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57" authorId="1" shapeId="0" xr:uid="{00000000-0006-0000-0000-000069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57" authorId="1" shapeId="0" xr:uid="{00000000-0006-0000-0000-00006A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57" authorId="1" shapeId="0" xr:uid="{00000000-0006-0000-0000-00006B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57" authorId="1" shapeId="0" xr:uid="{00000000-0006-0000-0000-00006C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57" authorId="1" shapeId="0" xr:uid="{00000000-0006-0000-0000-00006D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57" authorId="1" shapeId="0" xr:uid="{00000000-0006-0000-0000-00006E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57" authorId="1" shapeId="0" xr:uid="{00000000-0006-0000-0000-00006F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57" authorId="1" shapeId="0" xr:uid="{00000000-0006-0000-0000-000070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57" authorId="1" shapeId="0" xr:uid="{00000000-0006-0000-0000-000071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57" authorId="1" shapeId="0" xr:uid="{00000000-0006-0000-0000-000072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57" authorId="1" shapeId="0" xr:uid="{00000000-0006-0000-0000-000073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57" authorId="1" shapeId="0" xr:uid="{00000000-0006-0000-0000-000074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57" authorId="1" shapeId="0" xr:uid="{00000000-0006-0000-0000-000075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57" authorId="1" shapeId="0" xr:uid="{00000000-0006-0000-0000-000076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57" authorId="1" shapeId="0" xr:uid="{00000000-0006-0000-0000-000077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57" authorId="1" shapeId="0" xr:uid="{00000000-0006-0000-0000-000078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58" authorId="0" shapeId="0" xr:uid="{00000000-0006-0000-0000-000079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58" authorId="0" shapeId="0" xr:uid="{00000000-0006-0000-0000-00007A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58" authorId="0" shapeId="0" xr:uid="{00000000-0006-0000-0000-00007B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58" authorId="0" shapeId="0" xr:uid="{00000000-0006-0000-0000-00007C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58" authorId="0" shapeId="0" xr:uid="{00000000-0006-0000-0000-00007D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58" authorId="0" shapeId="0" xr:uid="{00000000-0006-0000-0000-00007E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58" authorId="0" shapeId="0" xr:uid="{00000000-0006-0000-0000-00007F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58" authorId="0" shapeId="0" xr:uid="{00000000-0006-0000-0000-000080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58" authorId="0" shapeId="0" xr:uid="{00000000-0006-0000-0000-000081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58" authorId="0" shapeId="0" xr:uid="{00000000-0006-0000-0000-000082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58" authorId="0" shapeId="0" xr:uid="{00000000-0006-0000-0000-000083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58" authorId="0" shapeId="0" xr:uid="{00000000-0006-0000-0000-000084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58" authorId="0" shapeId="0" xr:uid="{00000000-0006-0000-0000-000085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58" authorId="0" shapeId="0" xr:uid="{00000000-0006-0000-0000-000086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58" authorId="0" shapeId="0" xr:uid="{00000000-0006-0000-0000-000087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58" authorId="0" shapeId="0" xr:uid="{00000000-0006-0000-0000-000088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58" authorId="0" shapeId="0" xr:uid="{00000000-0006-0000-0000-000089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58" authorId="0" shapeId="0" xr:uid="{00000000-0006-0000-0000-00008A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59" authorId="1" shapeId="0" xr:uid="{00000000-0006-0000-0000-00008B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59" authorId="1" shapeId="0" xr:uid="{00000000-0006-0000-0000-00008C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59" authorId="1" shapeId="0" xr:uid="{00000000-0006-0000-0000-00008D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59" authorId="1" shapeId="0" xr:uid="{00000000-0006-0000-0000-00008E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59" authorId="1" shapeId="0" xr:uid="{00000000-0006-0000-0000-00008F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59" authorId="1" shapeId="0" xr:uid="{00000000-0006-0000-0000-000090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59" authorId="1" shapeId="0" xr:uid="{00000000-0006-0000-0000-000091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59" authorId="1" shapeId="0" xr:uid="{00000000-0006-0000-0000-000092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59" authorId="1" shapeId="0" xr:uid="{00000000-0006-0000-0000-000093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59" authorId="1" shapeId="0" xr:uid="{00000000-0006-0000-0000-000094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59" authorId="1" shapeId="0" xr:uid="{00000000-0006-0000-0000-000095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59" authorId="1" shapeId="0" xr:uid="{00000000-0006-0000-0000-000096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59" authorId="1" shapeId="0" xr:uid="{00000000-0006-0000-0000-000097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59" authorId="1" shapeId="0" xr:uid="{00000000-0006-0000-0000-000098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59" authorId="1" shapeId="0" xr:uid="{00000000-0006-0000-0000-000099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59" authorId="1" shapeId="0" xr:uid="{00000000-0006-0000-0000-00009A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59" authorId="1" shapeId="0" xr:uid="{00000000-0006-0000-0000-00009B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59" authorId="1" shapeId="0" xr:uid="{00000000-0006-0000-0000-00009C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60" authorId="0" shapeId="0" xr:uid="{00000000-0006-0000-0000-00009D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60" authorId="0" shapeId="0" xr:uid="{00000000-0006-0000-0000-00009E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60" authorId="0" shapeId="0" xr:uid="{00000000-0006-0000-0000-00009F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60" authorId="0" shapeId="0" xr:uid="{00000000-0006-0000-0000-0000A0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60" authorId="0" shapeId="0" xr:uid="{00000000-0006-0000-0000-0000A1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60" authorId="0" shapeId="0" xr:uid="{00000000-0006-0000-0000-0000A2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60" authorId="0" shapeId="0" xr:uid="{00000000-0006-0000-0000-0000A3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60" authorId="0" shapeId="0" xr:uid="{00000000-0006-0000-0000-0000A4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60" authorId="0" shapeId="0" xr:uid="{00000000-0006-0000-0000-0000A5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60" authorId="0" shapeId="0" xr:uid="{00000000-0006-0000-0000-0000A6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60" authorId="0" shapeId="0" xr:uid="{00000000-0006-0000-0000-0000A7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60" authorId="0" shapeId="0" xr:uid="{00000000-0006-0000-0000-0000A8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60" authorId="0" shapeId="0" xr:uid="{00000000-0006-0000-0000-0000A9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60" authorId="0" shapeId="0" xr:uid="{00000000-0006-0000-0000-0000AA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60" authorId="0" shapeId="0" xr:uid="{00000000-0006-0000-0000-0000AB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60" authorId="0" shapeId="0" xr:uid="{00000000-0006-0000-0000-0000AC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60" authorId="0" shapeId="0" xr:uid="{00000000-0006-0000-0000-0000AD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60" authorId="0" shapeId="0" xr:uid="{00000000-0006-0000-0000-0000AE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61" authorId="1" shapeId="0" xr:uid="{00000000-0006-0000-0000-0000AF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61" authorId="1" shapeId="0" xr:uid="{00000000-0006-0000-0000-0000B0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61" authorId="1" shapeId="0" xr:uid="{00000000-0006-0000-0000-0000B1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61" authorId="1" shapeId="0" xr:uid="{00000000-0006-0000-0000-0000B2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61" authorId="1" shapeId="0" xr:uid="{00000000-0006-0000-0000-0000B3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61" authorId="1" shapeId="0" xr:uid="{00000000-0006-0000-0000-0000B4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61" authorId="1" shapeId="0" xr:uid="{00000000-0006-0000-0000-0000B5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61" authorId="1" shapeId="0" xr:uid="{00000000-0006-0000-0000-0000B6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61" authorId="1" shapeId="0" xr:uid="{00000000-0006-0000-0000-0000B7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61" authorId="1" shapeId="0" xr:uid="{00000000-0006-0000-0000-0000B8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61" authorId="1" shapeId="0" xr:uid="{00000000-0006-0000-0000-0000B9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61" authorId="1" shapeId="0" xr:uid="{00000000-0006-0000-0000-0000BA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61" authorId="1" shapeId="0" xr:uid="{00000000-0006-0000-0000-0000BB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61" authorId="1" shapeId="0" xr:uid="{00000000-0006-0000-0000-0000BC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61" authorId="1" shapeId="0" xr:uid="{00000000-0006-0000-0000-0000BD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61" authorId="1" shapeId="0" xr:uid="{00000000-0006-0000-0000-0000BE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61" authorId="1" shapeId="0" xr:uid="{00000000-0006-0000-0000-0000BF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61" authorId="1" shapeId="0" xr:uid="{00000000-0006-0000-0000-0000C0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62" authorId="0" shapeId="0" xr:uid="{00000000-0006-0000-0000-0000C1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62" authorId="0" shapeId="0" xr:uid="{00000000-0006-0000-0000-0000C2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62" authorId="0" shapeId="0" xr:uid="{00000000-0006-0000-0000-0000C3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62" authorId="0" shapeId="0" xr:uid="{00000000-0006-0000-0000-0000C4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62" authorId="0" shapeId="0" xr:uid="{00000000-0006-0000-0000-0000C5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62" authorId="0" shapeId="0" xr:uid="{00000000-0006-0000-0000-0000C6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62" authorId="0" shapeId="0" xr:uid="{00000000-0006-0000-0000-0000C7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62" authorId="0" shapeId="0" xr:uid="{00000000-0006-0000-0000-0000C8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62" authorId="0" shapeId="0" xr:uid="{00000000-0006-0000-0000-0000C9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62" authorId="0" shapeId="0" xr:uid="{00000000-0006-0000-0000-0000CA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62" authorId="0" shapeId="0" xr:uid="{00000000-0006-0000-0000-0000CB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62" authorId="0" shapeId="0" xr:uid="{00000000-0006-0000-0000-0000CC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62" authorId="0" shapeId="0" xr:uid="{00000000-0006-0000-0000-0000CD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62" authorId="0" shapeId="0" xr:uid="{00000000-0006-0000-0000-0000CE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62" authorId="0" shapeId="0" xr:uid="{00000000-0006-0000-0000-0000CF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62" authorId="0" shapeId="0" xr:uid="{00000000-0006-0000-0000-0000D0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62" authorId="0" shapeId="0" xr:uid="{00000000-0006-0000-0000-0000D1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62" authorId="0" shapeId="0" xr:uid="{00000000-0006-0000-0000-0000D2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63" authorId="1" shapeId="0" xr:uid="{00000000-0006-0000-0000-0000D3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63" authorId="1" shapeId="0" xr:uid="{00000000-0006-0000-0000-0000D4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63" authorId="1" shapeId="0" xr:uid="{00000000-0006-0000-0000-0000D5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63" authorId="1" shapeId="0" xr:uid="{00000000-0006-0000-0000-0000D6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63" authorId="1" shapeId="0" xr:uid="{00000000-0006-0000-0000-0000D7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63" authorId="1" shapeId="0" xr:uid="{00000000-0006-0000-0000-0000D8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63" authorId="1" shapeId="0" xr:uid="{00000000-0006-0000-0000-0000D9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63" authorId="1" shapeId="0" xr:uid="{00000000-0006-0000-0000-0000DA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63" authorId="1" shapeId="0" xr:uid="{00000000-0006-0000-0000-0000DB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63" authorId="1" shapeId="0" xr:uid="{00000000-0006-0000-0000-0000DC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63" authorId="1" shapeId="0" xr:uid="{00000000-0006-0000-0000-0000DD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63" authorId="1" shapeId="0" xr:uid="{00000000-0006-0000-0000-0000DE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63" authorId="1" shapeId="0" xr:uid="{00000000-0006-0000-0000-0000DF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63" authorId="1" shapeId="0" xr:uid="{00000000-0006-0000-0000-0000E0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63" authorId="1" shapeId="0" xr:uid="{00000000-0006-0000-0000-0000E1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63" authorId="1" shapeId="0" xr:uid="{00000000-0006-0000-0000-0000E2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63" authorId="1" shapeId="0" xr:uid="{00000000-0006-0000-0000-0000E3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63" authorId="1" shapeId="0" xr:uid="{00000000-0006-0000-0000-0000E4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64" authorId="0" shapeId="0" xr:uid="{00000000-0006-0000-0000-0000E5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64" authorId="0" shapeId="0" xr:uid="{00000000-0006-0000-0000-0000E6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64" authorId="0" shapeId="0" xr:uid="{00000000-0006-0000-0000-0000E7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64" authorId="0" shapeId="0" xr:uid="{00000000-0006-0000-0000-0000E8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64" authorId="0" shapeId="0" xr:uid="{00000000-0006-0000-0000-0000E9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64" authorId="0" shapeId="0" xr:uid="{00000000-0006-0000-0000-0000EA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64" authorId="0" shapeId="0" xr:uid="{00000000-0006-0000-0000-0000EB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64" authorId="0" shapeId="0" xr:uid="{00000000-0006-0000-0000-0000EC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64" authorId="0" shapeId="0" xr:uid="{00000000-0006-0000-0000-0000ED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64" authorId="0" shapeId="0" xr:uid="{00000000-0006-0000-0000-0000EE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64" authorId="0" shapeId="0" xr:uid="{00000000-0006-0000-0000-0000EF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64" authorId="0" shapeId="0" xr:uid="{00000000-0006-0000-0000-0000F0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64" authorId="0" shapeId="0" xr:uid="{00000000-0006-0000-0000-0000F1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64" authorId="0" shapeId="0" xr:uid="{00000000-0006-0000-0000-0000F2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64" authorId="0" shapeId="0" xr:uid="{00000000-0006-0000-0000-0000F3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64" authorId="0" shapeId="0" xr:uid="{00000000-0006-0000-0000-0000F4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64" authorId="0" shapeId="0" xr:uid="{00000000-0006-0000-0000-0000F5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64" authorId="0" shapeId="0" xr:uid="{00000000-0006-0000-0000-0000F60D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65" authorId="1" shapeId="0" xr:uid="{00000000-0006-0000-0000-0000F7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65" authorId="1" shapeId="0" xr:uid="{00000000-0006-0000-0000-0000F8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65" authorId="1" shapeId="0" xr:uid="{00000000-0006-0000-0000-0000F9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65" authorId="1" shapeId="0" xr:uid="{00000000-0006-0000-0000-0000FA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65" authorId="1" shapeId="0" xr:uid="{00000000-0006-0000-0000-0000FB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65" authorId="1" shapeId="0" xr:uid="{00000000-0006-0000-0000-0000FC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65" authorId="1" shapeId="0" xr:uid="{00000000-0006-0000-0000-0000FD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65" authorId="1" shapeId="0" xr:uid="{00000000-0006-0000-0000-0000FE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65" authorId="1" shapeId="0" xr:uid="{00000000-0006-0000-0000-0000FF0D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65" authorId="1" shapeId="0" xr:uid="{00000000-0006-0000-0000-000000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65" authorId="1" shapeId="0" xr:uid="{00000000-0006-0000-0000-000001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65" authorId="1" shapeId="0" xr:uid="{00000000-0006-0000-0000-000002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65" authorId="1" shapeId="0" xr:uid="{00000000-0006-0000-0000-000003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65" authorId="1" shapeId="0" xr:uid="{00000000-0006-0000-0000-000004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65" authorId="1" shapeId="0" xr:uid="{00000000-0006-0000-0000-000005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65" authorId="1" shapeId="0" xr:uid="{00000000-0006-0000-0000-000006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65" authorId="1" shapeId="0" xr:uid="{00000000-0006-0000-0000-000007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65" authorId="1" shapeId="0" xr:uid="{00000000-0006-0000-0000-000008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66" authorId="0" shapeId="0" xr:uid="{00000000-0006-0000-0000-000009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66" authorId="0" shapeId="0" xr:uid="{00000000-0006-0000-0000-00000A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66" authorId="0" shapeId="0" xr:uid="{00000000-0006-0000-0000-00000B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66" authorId="0" shapeId="0" xr:uid="{00000000-0006-0000-0000-00000C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66" authorId="0" shapeId="0" xr:uid="{00000000-0006-0000-0000-00000D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66" authorId="0" shapeId="0" xr:uid="{00000000-0006-0000-0000-00000E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66" authorId="0" shapeId="0" xr:uid="{00000000-0006-0000-0000-00000F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66" authorId="0" shapeId="0" xr:uid="{00000000-0006-0000-0000-000010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66" authorId="0" shapeId="0" xr:uid="{00000000-0006-0000-0000-000011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66" authorId="0" shapeId="0" xr:uid="{00000000-0006-0000-0000-000012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66" authorId="0" shapeId="0" xr:uid="{00000000-0006-0000-0000-000013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66" authorId="0" shapeId="0" xr:uid="{00000000-0006-0000-0000-000014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66" authorId="0" shapeId="0" xr:uid="{00000000-0006-0000-0000-000015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66" authorId="0" shapeId="0" xr:uid="{00000000-0006-0000-0000-000016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66" authorId="0" shapeId="0" xr:uid="{00000000-0006-0000-0000-000017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66" authorId="0" shapeId="0" xr:uid="{00000000-0006-0000-0000-000018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66" authorId="0" shapeId="0" xr:uid="{00000000-0006-0000-0000-000019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66" authorId="0" shapeId="0" xr:uid="{00000000-0006-0000-0000-00001A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67" authorId="1" shapeId="0" xr:uid="{00000000-0006-0000-0000-00001B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67" authorId="1" shapeId="0" xr:uid="{00000000-0006-0000-0000-00001C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67" authorId="1" shapeId="0" xr:uid="{00000000-0006-0000-0000-00001D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67" authorId="1" shapeId="0" xr:uid="{00000000-0006-0000-0000-00001E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67" authorId="1" shapeId="0" xr:uid="{00000000-0006-0000-0000-00001F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67" authorId="1" shapeId="0" xr:uid="{00000000-0006-0000-0000-000020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67" authorId="1" shapeId="0" xr:uid="{00000000-0006-0000-0000-000021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67" authorId="1" shapeId="0" xr:uid="{00000000-0006-0000-0000-000022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67" authorId="1" shapeId="0" xr:uid="{00000000-0006-0000-0000-000023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67" authorId="1" shapeId="0" xr:uid="{00000000-0006-0000-0000-000024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67" authorId="1" shapeId="0" xr:uid="{00000000-0006-0000-0000-000025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67" authorId="1" shapeId="0" xr:uid="{00000000-0006-0000-0000-000026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67" authorId="1" shapeId="0" xr:uid="{00000000-0006-0000-0000-000027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67" authorId="1" shapeId="0" xr:uid="{00000000-0006-0000-0000-000028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67" authorId="1" shapeId="0" xr:uid="{00000000-0006-0000-0000-000029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67" authorId="1" shapeId="0" xr:uid="{00000000-0006-0000-0000-00002A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67" authorId="1" shapeId="0" xr:uid="{00000000-0006-0000-0000-00002B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67" authorId="1" shapeId="0" xr:uid="{00000000-0006-0000-0000-00002C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68" authorId="0" shapeId="0" xr:uid="{00000000-0006-0000-0000-00002D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68" authorId="0" shapeId="0" xr:uid="{00000000-0006-0000-0000-00002E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68" authorId="0" shapeId="0" xr:uid="{00000000-0006-0000-0000-00002F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68" authorId="0" shapeId="0" xr:uid="{00000000-0006-0000-0000-000030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68" authorId="0" shapeId="0" xr:uid="{00000000-0006-0000-0000-000031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68" authorId="0" shapeId="0" xr:uid="{00000000-0006-0000-0000-000032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68" authorId="0" shapeId="0" xr:uid="{00000000-0006-0000-0000-000033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68" authorId="0" shapeId="0" xr:uid="{00000000-0006-0000-0000-000034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68" authorId="0" shapeId="0" xr:uid="{00000000-0006-0000-0000-000035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68" authorId="0" shapeId="0" xr:uid="{00000000-0006-0000-0000-000036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68" authorId="0" shapeId="0" xr:uid="{00000000-0006-0000-0000-000037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68" authorId="0" shapeId="0" xr:uid="{00000000-0006-0000-0000-000038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68" authorId="0" shapeId="0" xr:uid="{00000000-0006-0000-0000-000039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68" authorId="0" shapeId="0" xr:uid="{00000000-0006-0000-0000-00003A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68" authorId="0" shapeId="0" xr:uid="{00000000-0006-0000-0000-00003B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68" authorId="0" shapeId="0" xr:uid="{00000000-0006-0000-0000-00003C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68" authorId="0" shapeId="0" xr:uid="{00000000-0006-0000-0000-00003D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68" authorId="0" shapeId="0" xr:uid="{00000000-0006-0000-0000-00003E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69" authorId="1" shapeId="0" xr:uid="{00000000-0006-0000-0000-00003F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69" authorId="1" shapeId="0" xr:uid="{00000000-0006-0000-0000-000040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69" authorId="1" shapeId="0" xr:uid="{00000000-0006-0000-0000-000041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69" authorId="1" shapeId="0" xr:uid="{00000000-0006-0000-0000-000042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69" authorId="1" shapeId="0" xr:uid="{00000000-0006-0000-0000-000043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69" authorId="1" shapeId="0" xr:uid="{00000000-0006-0000-0000-000044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69" authorId="1" shapeId="0" xr:uid="{00000000-0006-0000-0000-000045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69" authorId="1" shapeId="0" xr:uid="{00000000-0006-0000-0000-000046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69" authorId="1" shapeId="0" xr:uid="{00000000-0006-0000-0000-000047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69" authorId="1" shapeId="0" xr:uid="{00000000-0006-0000-0000-000048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69" authorId="1" shapeId="0" xr:uid="{00000000-0006-0000-0000-000049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69" authorId="1" shapeId="0" xr:uid="{00000000-0006-0000-0000-00004A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69" authorId="1" shapeId="0" xr:uid="{00000000-0006-0000-0000-00004B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69" authorId="1" shapeId="0" xr:uid="{00000000-0006-0000-0000-00004C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69" authorId="1" shapeId="0" xr:uid="{00000000-0006-0000-0000-00004D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69" authorId="1" shapeId="0" xr:uid="{00000000-0006-0000-0000-00004E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69" authorId="1" shapeId="0" xr:uid="{00000000-0006-0000-0000-00004F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69" authorId="1" shapeId="0" xr:uid="{00000000-0006-0000-0000-000050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70" authorId="0" shapeId="0" xr:uid="{00000000-0006-0000-0000-000051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70" authorId="0" shapeId="0" xr:uid="{00000000-0006-0000-0000-000052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70" authorId="0" shapeId="0" xr:uid="{00000000-0006-0000-0000-000053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70" authorId="0" shapeId="0" xr:uid="{00000000-0006-0000-0000-000054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70" authorId="0" shapeId="0" xr:uid="{00000000-0006-0000-0000-000055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70" authorId="0" shapeId="0" xr:uid="{00000000-0006-0000-0000-000056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70" authorId="0" shapeId="0" xr:uid="{00000000-0006-0000-0000-000057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70" authorId="0" shapeId="0" xr:uid="{00000000-0006-0000-0000-000058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70" authorId="0" shapeId="0" xr:uid="{00000000-0006-0000-0000-000059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70" authorId="0" shapeId="0" xr:uid="{00000000-0006-0000-0000-00005A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70" authorId="0" shapeId="0" xr:uid="{00000000-0006-0000-0000-00005B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70" authorId="0" shapeId="0" xr:uid="{00000000-0006-0000-0000-00005C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70" authorId="0" shapeId="0" xr:uid="{00000000-0006-0000-0000-00005D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70" authorId="0" shapeId="0" xr:uid="{00000000-0006-0000-0000-00005E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70" authorId="0" shapeId="0" xr:uid="{00000000-0006-0000-0000-00005F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70" authorId="0" shapeId="0" xr:uid="{00000000-0006-0000-0000-000060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70" authorId="0" shapeId="0" xr:uid="{00000000-0006-0000-0000-000061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70" authorId="0" shapeId="0" xr:uid="{00000000-0006-0000-0000-000062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71" authorId="1" shapeId="0" xr:uid="{00000000-0006-0000-0000-000063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71" authorId="1" shapeId="0" xr:uid="{00000000-0006-0000-0000-000064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71" authorId="1" shapeId="0" xr:uid="{00000000-0006-0000-0000-000065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71" authorId="1" shapeId="0" xr:uid="{00000000-0006-0000-0000-000066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71" authorId="1" shapeId="0" xr:uid="{00000000-0006-0000-0000-000067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71" authorId="1" shapeId="0" xr:uid="{00000000-0006-0000-0000-000068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71" authorId="1" shapeId="0" xr:uid="{00000000-0006-0000-0000-000069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71" authorId="1" shapeId="0" xr:uid="{00000000-0006-0000-0000-00006A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71" authorId="1" shapeId="0" xr:uid="{00000000-0006-0000-0000-00006B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71" authorId="1" shapeId="0" xr:uid="{00000000-0006-0000-0000-00006C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71" authorId="1" shapeId="0" xr:uid="{00000000-0006-0000-0000-00006D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71" authorId="1" shapeId="0" xr:uid="{00000000-0006-0000-0000-00006E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71" authorId="1" shapeId="0" xr:uid="{00000000-0006-0000-0000-00006F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71" authorId="1" shapeId="0" xr:uid="{00000000-0006-0000-0000-000070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71" authorId="1" shapeId="0" xr:uid="{00000000-0006-0000-0000-000071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71" authorId="1" shapeId="0" xr:uid="{00000000-0006-0000-0000-000072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71" authorId="1" shapeId="0" xr:uid="{00000000-0006-0000-0000-000073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71" authorId="1" shapeId="0" xr:uid="{00000000-0006-0000-0000-000074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72" authorId="0" shapeId="0" xr:uid="{00000000-0006-0000-0000-000075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72" authorId="0" shapeId="0" xr:uid="{00000000-0006-0000-0000-000076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72" authorId="0" shapeId="0" xr:uid="{00000000-0006-0000-0000-000077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72" authorId="0" shapeId="0" xr:uid="{00000000-0006-0000-0000-000078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72" authorId="0" shapeId="0" xr:uid="{00000000-0006-0000-0000-000079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72" authorId="0" shapeId="0" xr:uid="{00000000-0006-0000-0000-00007A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72" authorId="0" shapeId="0" xr:uid="{00000000-0006-0000-0000-00007B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72" authorId="0" shapeId="0" xr:uid="{00000000-0006-0000-0000-00007C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72" authorId="0" shapeId="0" xr:uid="{00000000-0006-0000-0000-00007D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72" authorId="0" shapeId="0" xr:uid="{00000000-0006-0000-0000-00007E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72" authorId="0" shapeId="0" xr:uid="{00000000-0006-0000-0000-00007F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72" authorId="0" shapeId="0" xr:uid="{00000000-0006-0000-0000-000080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72" authorId="0" shapeId="0" xr:uid="{00000000-0006-0000-0000-000081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72" authorId="0" shapeId="0" xr:uid="{00000000-0006-0000-0000-000082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72" authorId="0" shapeId="0" xr:uid="{00000000-0006-0000-0000-000083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72" authorId="0" shapeId="0" xr:uid="{00000000-0006-0000-0000-000084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72" authorId="0" shapeId="0" xr:uid="{00000000-0006-0000-0000-000085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72" authorId="0" shapeId="0" xr:uid="{00000000-0006-0000-0000-000086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73" authorId="1" shapeId="0" xr:uid="{00000000-0006-0000-0000-000087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73" authorId="1" shapeId="0" xr:uid="{00000000-0006-0000-0000-000088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73" authorId="1" shapeId="0" xr:uid="{00000000-0006-0000-0000-000089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73" authorId="1" shapeId="0" xr:uid="{00000000-0006-0000-0000-00008A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73" authorId="1" shapeId="0" xr:uid="{00000000-0006-0000-0000-00008B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73" authorId="1" shapeId="0" xr:uid="{00000000-0006-0000-0000-00008C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73" authorId="1" shapeId="0" xr:uid="{00000000-0006-0000-0000-00008D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73" authorId="1" shapeId="0" xr:uid="{00000000-0006-0000-0000-00008E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73" authorId="1" shapeId="0" xr:uid="{00000000-0006-0000-0000-00008F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73" authorId="1" shapeId="0" xr:uid="{00000000-0006-0000-0000-000090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73" authorId="1" shapeId="0" xr:uid="{00000000-0006-0000-0000-000091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73" authorId="1" shapeId="0" xr:uid="{00000000-0006-0000-0000-000092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73" authorId="1" shapeId="0" xr:uid="{00000000-0006-0000-0000-000093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73" authorId="1" shapeId="0" xr:uid="{00000000-0006-0000-0000-000094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73" authorId="1" shapeId="0" xr:uid="{00000000-0006-0000-0000-000095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73" authorId="1" shapeId="0" xr:uid="{00000000-0006-0000-0000-000096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73" authorId="1" shapeId="0" xr:uid="{00000000-0006-0000-0000-000097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73" authorId="1" shapeId="0" xr:uid="{00000000-0006-0000-0000-000098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74" authorId="0" shapeId="0" xr:uid="{00000000-0006-0000-0000-000099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74" authorId="0" shapeId="0" xr:uid="{00000000-0006-0000-0000-00009A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74" authorId="0" shapeId="0" xr:uid="{00000000-0006-0000-0000-00009B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74" authorId="0" shapeId="0" xr:uid="{00000000-0006-0000-0000-00009C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74" authorId="0" shapeId="0" xr:uid="{00000000-0006-0000-0000-00009D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74" authorId="0" shapeId="0" xr:uid="{00000000-0006-0000-0000-00009E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74" authorId="0" shapeId="0" xr:uid="{00000000-0006-0000-0000-00009F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74" authorId="0" shapeId="0" xr:uid="{00000000-0006-0000-0000-0000A0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74" authorId="0" shapeId="0" xr:uid="{00000000-0006-0000-0000-0000A1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74" authorId="0" shapeId="0" xr:uid="{00000000-0006-0000-0000-0000A2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74" authorId="0" shapeId="0" xr:uid="{00000000-0006-0000-0000-0000A3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74" authorId="0" shapeId="0" xr:uid="{00000000-0006-0000-0000-0000A4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74" authorId="0" shapeId="0" xr:uid="{00000000-0006-0000-0000-0000A5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74" authorId="0" shapeId="0" xr:uid="{00000000-0006-0000-0000-0000A6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74" authorId="0" shapeId="0" xr:uid="{00000000-0006-0000-0000-0000A7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74" authorId="0" shapeId="0" xr:uid="{00000000-0006-0000-0000-0000A8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74" authorId="0" shapeId="0" xr:uid="{00000000-0006-0000-0000-0000A9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74" authorId="0" shapeId="0" xr:uid="{00000000-0006-0000-0000-0000AA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75" authorId="1" shapeId="0" xr:uid="{00000000-0006-0000-0000-0000AB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75" authorId="1" shapeId="0" xr:uid="{00000000-0006-0000-0000-0000AC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75" authorId="1" shapeId="0" xr:uid="{00000000-0006-0000-0000-0000AD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75" authorId="1" shapeId="0" xr:uid="{00000000-0006-0000-0000-0000AE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75" authorId="1" shapeId="0" xr:uid="{00000000-0006-0000-0000-0000AF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75" authorId="1" shapeId="0" xr:uid="{00000000-0006-0000-0000-0000B0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75" authorId="1" shapeId="0" xr:uid="{00000000-0006-0000-0000-0000B1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75" authorId="1" shapeId="0" xr:uid="{00000000-0006-0000-0000-0000B2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75" authorId="1" shapeId="0" xr:uid="{00000000-0006-0000-0000-0000B3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75" authorId="1" shapeId="0" xr:uid="{00000000-0006-0000-0000-0000B4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75" authorId="1" shapeId="0" xr:uid="{00000000-0006-0000-0000-0000B5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75" authorId="1" shapeId="0" xr:uid="{00000000-0006-0000-0000-0000B6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75" authorId="1" shapeId="0" xr:uid="{00000000-0006-0000-0000-0000B7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75" authorId="1" shapeId="0" xr:uid="{00000000-0006-0000-0000-0000B8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75" authorId="1" shapeId="0" xr:uid="{00000000-0006-0000-0000-0000B9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75" authorId="1" shapeId="0" xr:uid="{00000000-0006-0000-0000-0000BA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75" authorId="1" shapeId="0" xr:uid="{00000000-0006-0000-0000-0000BB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75" authorId="1" shapeId="0" xr:uid="{00000000-0006-0000-0000-0000BC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76" authorId="0" shapeId="0" xr:uid="{00000000-0006-0000-0000-0000BD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76" authorId="0" shapeId="0" xr:uid="{00000000-0006-0000-0000-0000BE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76" authorId="0" shapeId="0" xr:uid="{00000000-0006-0000-0000-0000BF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76" authorId="0" shapeId="0" xr:uid="{00000000-0006-0000-0000-0000C0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76" authorId="0" shapeId="0" xr:uid="{00000000-0006-0000-0000-0000C1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76" authorId="0" shapeId="0" xr:uid="{00000000-0006-0000-0000-0000C2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76" authorId="0" shapeId="0" xr:uid="{00000000-0006-0000-0000-0000C3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76" authorId="0" shapeId="0" xr:uid="{00000000-0006-0000-0000-0000C4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76" authorId="0" shapeId="0" xr:uid="{00000000-0006-0000-0000-0000C5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76" authorId="0" shapeId="0" xr:uid="{00000000-0006-0000-0000-0000C6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76" authorId="0" shapeId="0" xr:uid="{00000000-0006-0000-0000-0000C7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76" authorId="0" shapeId="0" xr:uid="{00000000-0006-0000-0000-0000C8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76" authorId="0" shapeId="0" xr:uid="{00000000-0006-0000-0000-0000C9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76" authorId="0" shapeId="0" xr:uid="{00000000-0006-0000-0000-0000CA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76" authorId="0" shapeId="0" xr:uid="{00000000-0006-0000-0000-0000CB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76" authorId="0" shapeId="0" xr:uid="{00000000-0006-0000-0000-0000CC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76" authorId="0" shapeId="0" xr:uid="{00000000-0006-0000-0000-0000CD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76" authorId="0" shapeId="0" xr:uid="{00000000-0006-0000-0000-0000CE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77" authorId="1" shapeId="0" xr:uid="{00000000-0006-0000-0000-0000CF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77" authorId="1" shapeId="0" xr:uid="{00000000-0006-0000-0000-0000D0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77" authorId="1" shapeId="0" xr:uid="{00000000-0006-0000-0000-0000D1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77" authorId="1" shapeId="0" xr:uid="{00000000-0006-0000-0000-0000D2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77" authorId="1" shapeId="0" xr:uid="{00000000-0006-0000-0000-0000D3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77" authorId="1" shapeId="0" xr:uid="{00000000-0006-0000-0000-0000D4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77" authorId="1" shapeId="0" xr:uid="{00000000-0006-0000-0000-0000D5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77" authorId="1" shapeId="0" xr:uid="{00000000-0006-0000-0000-0000D6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77" authorId="1" shapeId="0" xr:uid="{00000000-0006-0000-0000-0000D7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77" authorId="1" shapeId="0" xr:uid="{00000000-0006-0000-0000-0000D8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77" authorId="1" shapeId="0" xr:uid="{00000000-0006-0000-0000-0000D9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77" authorId="1" shapeId="0" xr:uid="{00000000-0006-0000-0000-0000DA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77" authorId="1" shapeId="0" xr:uid="{00000000-0006-0000-0000-0000DB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77" authorId="1" shapeId="0" xr:uid="{00000000-0006-0000-0000-0000DC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77" authorId="1" shapeId="0" xr:uid="{00000000-0006-0000-0000-0000DD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77" authorId="1" shapeId="0" xr:uid="{00000000-0006-0000-0000-0000DE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77" authorId="1" shapeId="0" xr:uid="{00000000-0006-0000-0000-0000DF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77" authorId="1" shapeId="0" xr:uid="{00000000-0006-0000-0000-0000E0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78" authorId="0" shapeId="0" xr:uid="{00000000-0006-0000-0000-0000E1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78" authorId="0" shapeId="0" xr:uid="{00000000-0006-0000-0000-0000E2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78" authorId="0" shapeId="0" xr:uid="{00000000-0006-0000-0000-0000E3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78" authorId="0" shapeId="0" xr:uid="{00000000-0006-0000-0000-0000E4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78" authorId="0" shapeId="0" xr:uid="{00000000-0006-0000-0000-0000E5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78" authorId="0" shapeId="0" xr:uid="{00000000-0006-0000-0000-0000E6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78" authorId="0" shapeId="0" xr:uid="{00000000-0006-0000-0000-0000E7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78" authorId="0" shapeId="0" xr:uid="{00000000-0006-0000-0000-0000E8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78" authorId="0" shapeId="0" xr:uid="{00000000-0006-0000-0000-0000E9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78" authorId="0" shapeId="0" xr:uid="{00000000-0006-0000-0000-0000EA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78" authorId="0" shapeId="0" xr:uid="{00000000-0006-0000-0000-0000EB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78" authorId="0" shapeId="0" xr:uid="{00000000-0006-0000-0000-0000EC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78" authorId="0" shapeId="0" xr:uid="{00000000-0006-0000-0000-0000ED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78" authorId="0" shapeId="0" xr:uid="{00000000-0006-0000-0000-0000EE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78" authorId="0" shapeId="0" xr:uid="{00000000-0006-0000-0000-0000EF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78" authorId="0" shapeId="0" xr:uid="{00000000-0006-0000-0000-0000F0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78" authorId="0" shapeId="0" xr:uid="{00000000-0006-0000-0000-0000F1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78" authorId="0" shapeId="0" xr:uid="{00000000-0006-0000-0000-0000F20E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79" authorId="1" shapeId="0" xr:uid="{00000000-0006-0000-0000-0000F3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79" authorId="1" shapeId="0" xr:uid="{00000000-0006-0000-0000-0000F4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79" authorId="1" shapeId="0" xr:uid="{00000000-0006-0000-0000-0000F5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79" authorId="1" shapeId="0" xr:uid="{00000000-0006-0000-0000-0000F6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79" authorId="1" shapeId="0" xr:uid="{00000000-0006-0000-0000-0000F7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79" authorId="1" shapeId="0" xr:uid="{00000000-0006-0000-0000-0000F8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79" authorId="1" shapeId="0" xr:uid="{00000000-0006-0000-0000-0000F9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79" authorId="1" shapeId="0" xr:uid="{00000000-0006-0000-0000-0000FA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79" authorId="1" shapeId="0" xr:uid="{00000000-0006-0000-0000-0000FB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79" authorId="1" shapeId="0" xr:uid="{00000000-0006-0000-0000-0000FC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79" authorId="1" shapeId="0" xr:uid="{00000000-0006-0000-0000-0000FD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79" authorId="1" shapeId="0" xr:uid="{00000000-0006-0000-0000-0000FE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79" authorId="1" shapeId="0" xr:uid="{00000000-0006-0000-0000-0000FF0E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79" authorId="1" shapeId="0" xr:uid="{00000000-0006-0000-0000-000000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79" authorId="1" shapeId="0" xr:uid="{00000000-0006-0000-0000-000001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79" authorId="1" shapeId="0" xr:uid="{00000000-0006-0000-0000-000002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79" authorId="1" shapeId="0" xr:uid="{00000000-0006-0000-0000-000003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79" authorId="1" shapeId="0" xr:uid="{00000000-0006-0000-0000-000004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I280" authorId="0" shapeId="0" xr:uid="{00000000-0006-0000-0000-000005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J280" authorId="0" shapeId="0" xr:uid="{00000000-0006-0000-0000-000006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K280" authorId="0" shapeId="0" xr:uid="{00000000-0006-0000-0000-000007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L280" authorId="0" shapeId="0" xr:uid="{00000000-0006-0000-0000-000008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M280" authorId="0" shapeId="0" xr:uid="{00000000-0006-0000-0000-000009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N280" authorId="0" shapeId="0" xr:uid="{00000000-0006-0000-0000-00000A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O280" authorId="0" shapeId="0" xr:uid="{00000000-0006-0000-0000-00000B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P280" authorId="0" shapeId="0" xr:uid="{00000000-0006-0000-0000-00000C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Q280" authorId="0" shapeId="0" xr:uid="{00000000-0006-0000-0000-00000D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R280" authorId="0" shapeId="0" xr:uid="{00000000-0006-0000-0000-00000E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S280" authorId="0" shapeId="0" xr:uid="{00000000-0006-0000-0000-00000F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T280" authorId="0" shapeId="0" xr:uid="{00000000-0006-0000-0000-000010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U280" authorId="0" shapeId="0" xr:uid="{00000000-0006-0000-0000-000011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V280" authorId="0" shapeId="0" xr:uid="{00000000-0006-0000-0000-000012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W280" authorId="0" shapeId="0" xr:uid="{00000000-0006-0000-0000-000013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X280" authorId="0" shapeId="0" xr:uid="{00000000-0006-0000-0000-000014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Y280" authorId="0" shapeId="0" xr:uid="{00000000-0006-0000-0000-000015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Z280" authorId="0" shapeId="0" xr:uid="{00000000-0006-0000-0000-0000160F0000}">
      <text>
        <r>
          <rPr>
            <b/>
            <sz val="9"/>
            <color indexed="81"/>
            <rFont val="Tahoma"/>
            <family val="2"/>
          </rPr>
          <t>CO2-Wert</t>
        </r>
      </text>
    </comment>
    <comment ref="I281" authorId="1" shapeId="0" xr:uid="{00000000-0006-0000-0000-000017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J281" authorId="1" shapeId="0" xr:uid="{00000000-0006-0000-0000-000018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K281" authorId="1" shapeId="0" xr:uid="{00000000-0006-0000-0000-000019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L281" authorId="1" shapeId="0" xr:uid="{00000000-0006-0000-0000-00001A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M281" authorId="1" shapeId="0" xr:uid="{00000000-0006-0000-0000-00001B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N281" authorId="1" shapeId="0" xr:uid="{00000000-0006-0000-0000-00001C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O281" authorId="1" shapeId="0" xr:uid="{00000000-0006-0000-0000-00001D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P281" authorId="1" shapeId="0" xr:uid="{00000000-0006-0000-0000-00001E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Q281" authorId="1" shapeId="0" xr:uid="{00000000-0006-0000-0000-00001F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R281" authorId="1" shapeId="0" xr:uid="{00000000-0006-0000-0000-000020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S281" authorId="1" shapeId="0" xr:uid="{00000000-0006-0000-0000-000021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T281" authorId="1" shapeId="0" xr:uid="{00000000-0006-0000-0000-000022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U281" authorId="1" shapeId="0" xr:uid="{00000000-0006-0000-0000-000023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V281" authorId="1" shapeId="0" xr:uid="{00000000-0006-0000-0000-000024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W281" authorId="1" shapeId="0" xr:uid="{00000000-0006-0000-0000-000025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X281" authorId="1" shapeId="0" xr:uid="{00000000-0006-0000-0000-000026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Y281" authorId="1" shapeId="0" xr:uid="{00000000-0006-0000-0000-0000270F0000}">
      <text>
        <r>
          <rPr>
            <b/>
            <sz val="9"/>
            <color indexed="81"/>
            <rFont val="Tahoma"/>
            <family val="2"/>
          </rPr>
          <t>Textfeld</t>
        </r>
      </text>
    </comment>
    <comment ref="Z281" authorId="1" shapeId="0" xr:uid="{00000000-0006-0000-0000-0000280F0000}">
      <text>
        <r>
          <rPr>
            <b/>
            <sz val="9"/>
            <color indexed="81"/>
            <rFont val="Tahoma"/>
            <family val="2"/>
          </rPr>
          <t>Textfeld</t>
        </r>
      </text>
    </comment>
  </commentList>
</comments>
</file>

<file path=xl/sharedStrings.xml><?xml version="1.0" encoding="utf-8"?>
<sst xmlns="http://schemas.openxmlformats.org/spreadsheetml/2006/main" count="743" uniqueCount="391">
  <si>
    <t>Witterungsfaktor in %</t>
  </si>
  <si>
    <t>fifty/fifty-Prämienabrechnung</t>
  </si>
  <si>
    <t>Faktor</t>
  </si>
  <si>
    <t>Summen:</t>
  </si>
  <si>
    <t>Ausgangslage:</t>
  </si>
  <si>
    <t>W11</t>
  </si>
  <si>
    <t>W12</t>
  </si>
  <si>
    <t>W13</t>
  </si>
  <si>
    <t>Einkauf von Bio-Fleischprodukten                  in der Küche der Al
 (Bioland/Demeter)</t>
    <phoneticPr fontId="23" type="noConversion"/>
  </si>
  <si>
    <t xml:space="preserve">Erhöhung (60%) des Anteils                           an Bio-Lebensmitteln                    </t>
    <phoneticPr fontId="23" type="noConversion"/>
  </si>
  <si>
    <t>Fahrradständer für Schüler                             und Kollegium beschaffen</t>
    <phoneticPr fontId="23" type="noConversion"/>
  </si>
  <si>
    <t xml:space="preserve">Anschaffung von Fahrrädern                          zum Pendeln zwischen den Standorten                             </t>
    <phoneticPr fontId="23" type="noConversion"/>
  </si>
  <si>
    <t>Anschaffung eines Lastenfahrrades                für das Kollegium / Eltern</t>
    <phoneticPr fontId="23" type="noConversion"/>
  </si>
  <si>
    <t>Nr.</t>
  </si>
  <si>
    <t>Maßnahme</t>
  </si>
  <si>
    <t>verantwortlich</t>
  </si>
  <si>
    <t>Akteure für die Umsetzung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</si>
  <si>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</si>
  <si>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</si>
  <si>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</si>
  <si>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</si>
  <si>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</si>
  <si>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</si>
  <si>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</si>
  <si>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</si>
  <si>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</si>
  <si>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</si>
  <si>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Handlungsfeld Strom</t>
  </si>
  <si>
    <t>Wechsel des Schulvereins                                zur GLS-Bank</t>
    <phoneticPr fontId="23" type="noConversion"/>
  </si>
  <si>
    <t>M1</t>
  </si>
  <si>
    <t>M2</t>
  </si>
  <si>
    <t>M3</t>
  </si>
  <si>
    <t>M4</t>
  </si>
  <si>
    <t>M5</t>
  </si>
  <si>
    <t>Energieverbräuche</t>
  </si>
  <si>
    <t>Handlungsfeldübergreifender Bereich</t>
  </si>
  <si>
    <t>Ü1</t>
  </si>
  <si>
    <t>Ü2</t>
  </si>
  <si>
    <t>Ü3</t>
  </si>
  <si>
    <t>Ü4</t>
  </si>
  <si>
    <t>Ü5</t>
  </si>
  <si>
    <t>Ü6</t>
  </si>
  <si>
    <t>Ü7</t>
  </si>
  <si>
    <t>Ü8</t>
  </si>
  <si>
    <t>Ü9</t>
  </si>
  <si>
    <t>Ü10</t>
  </si>
  <si>
    <t>übergreifend</t>
  </si>
  <si>
    <t>A6</t>
  </si>
  <si>
    <t>A7</t>
  </si>
  <si>
    <t>A8</t>
  </si>
  <si>
    <t>A9</t>
  </si>
  <si>
    <t>A10</t>
  </si>
  <si>
    <t>B6</t>
  </si>
  <si>
    <t>B7</t>
  </si>
  <si>
    <t>B8</t>
  </si>
  <si>
    <t>B9</t>
  </si>
  <si>
    <t>B10</t>
  </si>
  <si>
    <t>E6</t>
  </si>
  <si>
    <t>E7</t>
  </si>
  <si>
    <t>E8</t>
  </si>
  <si>
    <t>E9</t>
  </si>
  <si>
    <t>E10</t>
  </si>
  <si>
    <t>M6</t>
  </si>
  <si>
    <t>M7</t>
  </si>
  <si>
    <t>M8</t>
  </si>
  <si>
    <t>M9</t>
  </si>
  <si>
    <t>M10</t>
  </si>
  <si>
    <t>Umsetzung nicht möglich</t>
  </si>
  <si>
    <t>in Umsetzung (Mitte)</t>
  </si>
  <si>
    <t>in Umsetzung (Ende)</t>
  </si>
  <si>
    <t>bisher nicht umgesetzt</t>
  </si>
  <si>
    <t xml:space="preserve">Strom  </t>
  </si>
  <si>
    <t>Gesamtemissionen</t>
  </si>
  <si>
    <t>Hausmeister</t>
  </si>
  <si>
    <t xml:space="preserve">Unser Ziele im Bereich Abfall sind ... </t>
  </si>
  <si>
    <t xml:space="preserve">Unser Ziele im Bereich Beschaffung sind ... </t>
  </si>
  <si>
    <t xml:space="preserve">Unsere Ziele im Bereich Ernährung sind ... </t>
  </si>
  <si>
    <t xml:space="preserve">Unser Ziele im Bereich Mobilität sind ... </t>
  </si>
  <si>
    <t>W14</t>
  </si>
  <si>
    <t>W15</t>
  </si>
  <si>
    <t>S11</t>
  </si>
  <si>
    <t>S12</t>
  </si>
  <si>
    <t>S13</t>
  </si>
  <si>
    <t>S14</t>
  </si>
  <si>
    <t>Summe CO2-Emissionen:</t>
  </si>
  <si>
    <t>Errichtung einer Photovoltaikanlage</t>
    <phoneticPr fontId="23" type="noConversion"/>
  </si>
  <si>
    <t>Alte Kühlschränke in Lu und AL austauschen/ersetzen                                   und in der Lu abschaffen</t>
    <phoneticPr fontId="23" type="noConversion"/>
  </si>
  <si>
    <t>„Fenster zu? Strom aus?“-Aufkleber        kleben in jedem Raum beim Ausgang</t>
    <phoneticPr fontId="23" type="noConversion"/>
  </si>
  <si>
    <t>Witterungsfaktor</t>
  </si>
  <si>
    <t>Witterungsfaktoren: Zeilen unten einblenden</t>
  </si>
  <si>
    <t>geplanten Reduktion gegenüber Anfangsjahr:</t>
  </si>
  <si>
    <t>reale Reduktion gegenüber Anfangsjahr:</t>
  </si>
  <si>
    <t>Papier</t>
  </si>
  <si>
    <t>0,6-2,4 kg/Packung (500 Blatt)</t>
  </si>
  <si>
    <t>0,25 (Veg.) - 0,5 kg/Mensaessen</t>
  </si>
  <si>
    <t>Restmüll Standort 1</t>
  </si>
  <si>
    <t>Restmüll Standort 2</t>
  </si>
  <si>
    <t>Restmüll Standort 3</t>
  </si>
  <si>
    <t xml:space="preserve">Summe Restmüll: </t>
  </si>
  <si>
    <r>
      <t xml:space="preserve">Termin
</t>
    </r>
    <r>
      <rPr>
        <sz val="12"/>
        <rFont val="Arial"/>
        <family val="2"/>
      </rPr>
      <t>(Beginn der Umsetzung)</t>
    </r>
  </si>
  <si>
    <t>Unser pädagogisches Ziel ist der Erwerb von Handlungskompetenzen zum Thema Klimaschutz in der gesamten Schulgemeinschaft.</t>
  </si>
  <si>
    <t>In der nachfolgenden Übersicht werden für jedes Handlungsfeld die geplanten Maßnahmen mit den jeweiligen Zeitrahmen und Verantwortlichkeiten aufgeführt.</t>
  </si>
  <si>
    <t>Status der 
Umsetzung</t>
  </si>
  <si>
    <t>Ü11</t>
  </si>
  <si>
    <t>Ü12</t>
  </si>
  <si>
    <t>Ü13</t>
  </si>
  <si>
    <t>Ü14</t>
  </si>
  <si>
    <t>Ü15</t>
  </si>
  <si>
    <t>A11</t>
  </si>
  <si>
    <t>A12</t>
  </si>
  <si>
    <t>A13</t>
  </si>
  <si>
    <t>A14</t>
  </si>
  <si>
    <t>B11</t>
  </si>
  <si>
    <t>B12</t>
  </si>
  <si>
    <t>Heizenergie</t>
  </si>
  <si>
    <t>Strom</t>
  </si>
  <si>
    <t>Summe Heizenergie:</t>
  </si>
  <si>
    <t>Umrechnungsfaktor</t>
  </si>
  <si>
    <t>Mobilität</t>
  </si>
  <si>
    <t>Gebäudeteil</t>
  </si>
  <si>
    <t>Strom 1</t>
  </si>
  <si>
    <t>Gasheizung 1</t>
  </si>
  <si>
    <t>Fernwärmeheizung 1</t>
  </si>
  <si>
    <t>Gasheizung 2</t>
  </si>
  <si>
    <t>Gasheizung 3</t>
  </si>
  <si>
    <t>Fernwärmeheizung 2</t>
  </si>
  <si>
    <t>Fernwärmeheizung 3</t>
  </si>
  <si>
    <t>Summe Strom:</t>
  </si>
  <si>
    <t>PV-Anlage</t>
  </si>
  <si>
    <t>PV-Anlage 1</t>
  </si>
  <si>
    <t>PV-Anlage 2</t>
  </si>
  <si>
    <t>PV-Anlage 3</t>
  </si>
  <si>
    <t xml:space="preserve">Summe PV-Anlagen: </t>
  </si>
  <si>
    <t xml:space="preserve">geplante jährliche Minderung: </t>
  </si>
  <si>
    <t>Solarthermie</t>
  </si>
  <si>
    <t>Strom 2</t>
  </si>
  <si>
    <t>Strom 3</t>
  </si>
  <si>
    <t>Emissions-Ziel</t>
  </si>
  <si>
    <t>Handlungsfeld</t>
  </si>
  <si>
    <t>Wärme</t>
  </si>
  <si>
    <t>Abfall</t>
  </si>
  <si>
    <t>Beschaffung</t>
  </si>
  <si>
    <t>Ernährung</t>
  </si>
  <si>
    <t>Prognose nach Planung</t>
  </si>
  <si>
    <t>Soll nach Reduktionspfad</t>
  </si>
  <si>
    <t>Planungsübersicht</t>
  </si>
  <si>
    <t>Handlungsfeld Wärme</t>
  </si>
  <si>
    <r>
      <t>CO</t>
    </r>
    <r>
      <rPr>
        <b/>
        <vertAlign val="subscript"/>
        <sz val="16"/>
        <color indexed="50"/>
        <rFont val="Arial"/>
        <family val="2"/>
      </rPr>
      <t>2</t>
    </r>
    <r>
      <rPr>
        <b/>
        <sz val="16"/>
        <color indexed="50"/>
        <rFont val="Arial"/>
        <family val="2"/>
      </rPr>
      <t xml:space="preserve">-Schulbilanz: </t>
    </r>
  </si>
  <si>
    <t>2031 bis 2050</t>
  </si>
  <si>
    <t>Ganztagsgrundschule Sternschanze</t>
  </si>
  <si>
    <t>Altonaer Straße</t>
  </si>
  <si>
    <t>Turnhalle Bartelstraße</t>
  </si>
  <si>
    <t>Ludwigstraße</t>
  </si>
  <si>
    <t>Sporthalle Bartelsstraße</t>
  </si>
  <si>
    <t>Klima-und Umweltschutz bezogene Themen in das Curriculum der Schule integrieren</t>
  </si>
  <si>
    <t>S1</t>
  </si>
  <si>
    <t>S2</t>
  </si>
  <si>
    <t>S3</t>
  </si>
  <si>
    <t>S4</t>
  </si>
  <si>
    <t>S5</t>
  </si>
  <si>
    <t>S6</t>
  </si>
  <si>
    <t>S7</t>
  </si>
  <si>
    <t>Stefan Behr</t>
    <phoneticPr fontId="23" type="noConversion"/>
  </si>
  <si>
    <t>SachunterrichtslehrerInnen</t>
  </si>
  <si>
    <t>S8</t>
  </si>
  <si>
    <t>S9</t>
  </si>
  <si>
    <t xml:space="preserve"> </t>
  </si>
  <si>
    <t>S10</t>
  </si>
  <si>
    <t>Handlungsfeld Abfall</t>
  </si>
  <si>
    <t>A1</t>
  </si>
  <si>
    <t>A2</t>
  </si>
  <si>
    <t>A3</t>
  </si>
  <si>
    <t>A4</t>
  </si>
  <si>
    <t>A5</t>
  </si>
  <si>
    <t>Handlungsfeld Beschaffung</t>
  </si>
  <si>
    <t>B1</t>
  </si>
  <si>
    <t>B2</t>
  </si>
  <si>
    <t>B3</t>
  </si>
  <si>
    <t>B4</t>
  </si>
  <si>
    <t>B5</t>
  </si>
  <si>
    <t>Handlungsfeld Ernährung</t>
  </si>
  <si>
    <t>E1</t>
  </si>
  <si>
    <t>E2</t>
  </si>
  <si>
    <t>E3</t>
  </si>
  <si>
    <t>E4</t>
  </si>
  <si>
    <t>E5</t>
  </si>
  <si>
    <t>Handlungsfeld Mobilität</t>
  </si>
  <si>
    <t>interessierte KlassenlehrerInnen</t>
  </si>
  <si>
    <t>Schüler ab der 2. Klasse</t>
  </si>
  <si>
    <t>Kollegium</t>
  </si>
  <si>
    <t>Schulbau Hamburg</t>
  </si>
  <si>
    <t>2 Kurse pro Halbjahr</t>
  </si>
  <si>
    <t>70% der Klassen</t>
  </si>
  <si>
    <t>Stoßlüftung</t>
  </si>
  <si>
    <t>Fenster nach dem Unterricht schließen</t>
  </si>
  <si>
    <t>Prüfung und Optimierung der Heizanlagen</t>
  </si>
  <si>
    <t>Reparatur der solarthermischen Anlage</t>
  </si>
  <si>
    <t>In den großen Fenstern des Neubaus (AL) Kippmechanismus einbauen</t>
  </si>
  <si>
    <t>Hausmeister (Lu und Al)</t>
  </si>
  <si>
    <t>Slawek Buhrke</t>
  </si>
  <si>
    <t>Externe Firma</t>
  </si>
  <si>
    <t>geplante Reduktion gegenüber Vorjahr:</t>
  </si>
  <si>
    <t>reale Reduktion gegenüber Vorjahr:</t>
  </si>
  <si>
    <t>ab</t>
  </si>
  <si>
    <t>echte Emissionen (aus CO2-Schulbilanz):</t>
  </si>
  <si>
    <t>Maßnahmen (aus Planungsübersicht):</t>
  </si>
  <si>
    <t>geschätzte Emissionen ohne Maßnahmen:</t>
  </si>
  <si>
    <t>CO2-Einsparungen durch Maßnahmen:</t>
  </si>
  <si>
    <t>Datenermittlung aus</t>
  </si>
  <si>
    <t>Jahr:</t>
  </si>
  <si>
    <t>CO2 [kg pro Stunde]</t>
  </si>
  <si>
    <t>CO2 [kg] Heizenergie real</t>
  </si>
  <si>
    <t>CO2 [kg] Heizenergie witterungsb.</t>
  </si>
  <si>
    <t>Heizstunden pro Jahr (20 Wochen)</t>
  </si>
  <si>
    <t>Nutzungstunden pro Jahr (40 Wochen)</t>
  </si>
  <si>
    <t>CO2 [kg] durch Strom</t>
  </si>
  <si>
    <t>Nutzungsstunden pro Woche</t>
  </si>
  <si>
    <t>Gebäudeflächen in m²</t>
  </si>
  <si>
    <t>reale Emission</t>
  </si>
  <si>
    <t>Unsere Ziele im Bereich Strom sind …</t>
  </si>
  <si>
    <t>Unsere Ziele im Bereich Wärme sind …</t>
  </si>
  <si>
    <t>Unsere Ziele in diesem Bereich sind …</t>
  </si>
  <si>
    <t>Doppelseitiges Kopieren etablieren (20%)</t>
  </si>
  <si>
    <t>Neue T-Shirts der Sambaband aus Biobaumwolle anschaffen</t>
  </si>
  <si>
    <t>Svenja Hohnke</t>
  </si>
  <si>
    <t>Umwelt- und Naturschutz bezogene        Themen in Kursen anbieten</t>
    <phoneticPr fontId="23" type="noConversion"/>
  </si>
  <si>
    <t>Alle Handlungsfelder</t>
  </si>
  <si>
    <t>Stand:</t>
  </si>
  <si>
    <t>Chronologische Maßnahmen-Liste</t>
  </si>
  <si>
    <t>s</t>
  </si>
  <si>
    <r>
      <rPr>
        <b/>
        <sz val="11"/>
        <color indexed="10"/>
        <rFont val="Arial"/>
        <family val="2"/>
      </rPr>
      <t>Hinweis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Nach Änderungen an der Planungsübersicht bitte die Tasten</t>
    </r>
    <r>
      <rPr>
        <b/>
        <sz val="11"/>
        <rFont val="Arial"/>
        <family val="2"/>
      </rPr>
      <t xml:space="preserve"> Strg+Alt+L</t>
    </r>
    <r>
      <rPr>
        <sz val="11"/>
        <rFont val="Arial"/>
        <family val="2"/>
      </rPr>
      <t xml:space="preserve"> drücken (Ansicht aktualisieren)</t>
    </r>
  </si>
  <si>
    <t>Wärme: CO2 [g pro m² und Std.]</t>
  </si>
  <si>
    <t>Strom: CO2 [g pro m² und Std.]</t>
  </si>
  <si>
    <t>Jahr</t>
  </si>
  <si>
    <t>Kooperation der Schule mit einer Fahrradwerkstatt</t>
  </si>
  <si>
    <t>Neu 2018: Maßnahme von BSB gestoppt!</t>
  </si>
  <si>
    <t>Vissestahl</t>
  </si>
  <si>
    <t>80% der Klassen</t>
  </si>
  <si>
    <t>Gabi Freier, 
Jonas Bredehöft, 
Stefan Behr</t>
  </si>
  <si>
    <t>Umwelt-AG</t>
  </si>
  <si>
    <t>Uli Otto</t>
  </si>
  <si>
    <t>E11</t>
  </si>
  <si>
    <t>E12</t>
  </si>
  <si>
    <t>M11</t>
  </si>
  <si>
    <t>M12</t>
  </si>
  <si>
    <t>Das Ausgangsjahr für die Berechnung ist:</t>
  </si>
  <si>
    <r>
      <t>Wir senken unsere CO</t>
    </r>
    <r>
      <rPr>
        <vertAlign val="subscript"/>
        <sz val="14"/>
        <rFont val="Arial"/>
        <family val="2"/>
      </rPr>
      <t>2</t>
    </r>
    <r>
      <rPr>
        <sz val="14"/>
        <rFont val="Arial"/>
        <family val="2"/>
      </rPr>
      <t xml:space="preserve">-Emissionen bis </t>
    </r>
    <r>
      <rPr>
        <b/>
        <sz val="14"/>
        <rFont val="Arial"/>
        <family val="2"/>
      </rPr>
      <t>2030</t>
    </r>
    <r>
      <rPr>
        <sz val="14"/>
        <rFont val="Arial"/>
        <family val="2"/>
      </rPr>
      <t xml:space="preserve"> um </t>
    </r>
  </si>
  <si>
    <t>Pädagogische Ziele:</t>
  </si>
  <si>
    <t>Planungsziele:</t>
  </si>
  <si>
    <r>
      <t>Wir senken unsere CO</t>
    </r>
    <r>
      <rPr>
        <vertAlign val="subscript"/>
        <sz val="14"/>
        <rFont val="Arial"/>
        <family val="2"/>
      </rPr>
      <t>2</t>
    </r>
    <r>
      <rPr>
        <sz val="14"/>
        <rFont val="Arial"/>
        <family val="2"/>
      </rPr>
      <t xml:space="preserve">-Emissionen bis </t>
    </r>
    <r>
      <rPr>
        <b/>
        <sz val="14"/>
        <rFont val="Arial"/>
        <family val="2"/>
      </rPr>
      <t>2050</t>
    </r>
    <r>
      <rPr>
        <sz val="14"/>
        <rFont val="Arial"/>
        <family val="2"/>
      </rPr>
      <t xml:space="preserve"> um </t>
    </r>
  </si>
  <si>
    <t>im Jahr:</t>
  </si>
  <si>
    <t>bis 2030</t>
  </si>
  <si>
    <r>
      <t>Ziele CO</t>
    </r>
    <r>
      <rPr>
        <b/>
        <vertAlign val="subscript"/>
        <sz val="10"/>
        <rFont val="Arial"/>
        <family val="2"/>
      </rPr>
      <t>2</t>
    </r>
  </si>
  <si>
    <t>S15</t>
  </si>
  <si>
    <t>A15</t>
  </si>
  <si>
    <t>B13</t>
  </si>
  <si>
    <t>B14</t>
  </si>
  <si>
    <t>B15</t>
  </si>
  <si>
    <t>E13</t>
  </si>
  <si>
    <t>E14</t>
  </si>
  <si>
    <t>E15</t>
  </si>
  <si>
    <t>M13</t>
  </si>
  <si>
    <t>M14</t>
  </si>
  <si>
    <t>M15</t>
  </si>
  <si>
    <t>zukünftiger Termin</t>
  </si>
  <si>
    <t>umgesetzt</t>
  </si>
  <si>
    <t>wird laufend umgesetzt</t>
  </si>
  <si>
    <t>in Umsetzung (Anfang)</t>
  </si>
  <si>
    <t>Anpassung Emissionsfaktor Strom</t>
  </si>
  <si>
    <t>Anpassung Emissionsfaktor Wärme</t>
  </si>
  <si>
    <t>Ü16</t>
  </si>
  <si>
    <t>Ü17</t>
  </si>
  <si>
    <t>Ü18</t>
  </si>
  <si>
    <t>KursleiterInnen der Sambaband</t>
  </si>
  <si>
    <t>Stefan Behr,                           Jörg Hincha</t>
  </si>
  <si>
    <t xml:space="preserve">Slawek Buhrke </t>
  </si>
  <si>
    <t>Stefan Behr,                             Jörg Hincha</t>
  </si>
  <si>
    <t>Umrüstung aller PCs auf SSD-Festplatten</t>
  </si>
  <si>
    <t>Jörg Hincha</t>
  </si>
  <si>
    <t>Stefan Behr,                            Slawek Buhrke</t>
  </si>
  <si>
    <t>Klimadienste in den Klassen</t>
  </si>
  <si>
    <t>„Fenster zu? Strom aus?“-Aufkleber kleben in jedem Raum beim Ausgang</t>
  </si>
  <si>
    <t>Stefan Behr</t>
  </si>
  <si>
    <t>KursleiterInnen</t>
  </si>
  <si>
    <t>Gabi Freier,                          Jonas Bredehöft</t>
  </si>
  <si>
    <t>Jonas Bredhöft</t>
  </si>
  <si>
    <t>Aktionen und/oder Informationen über die Klima-AG an schulinternen Veranstaltungen</t>
  </si>
  <si>
    <t>KollegInnen des              Jahrgangs 4</t>
  </si>
  <si>
    <t xml:space="preserve">     Hausmeister                                                  (Al und Lu)</t>
  </si>
  <si>
    <t>Heizungspumpen in der LU erneuern</t>
  </si>
  <si>
    <t>Herabsenken der Temperatur in Wasserboilern und Ausschalten über Nacht</t>
  </si>
  <si>
    <t>IT-Team</t>
  </si>
  <si>
    <t>Wolfgang Behrens</t>
  </si>
  <si>
    <t>Oliver Käming</t>
  </si>
  <si>
    <t>Kai Engelbart</t>
  </si>
  <si>
    <t>Papier wird getrennt gesammelt</t>
  </si>
  <si>
    <t>Verzicht auf Verpackungsmaterial</t>
  </si>
  <si>
    <t>Errichtung einer Kaffeekasse, damit nicht mehr extern Kaffee gekauft werden muss (Al)</t>
  </si>
  <si>
    <t>Bei Raumvermietung Angebot von Leihgeschirr</t>
  </si>
  <si>
    <t>KlassenlehrerInnen</t>
  </si>
  <si>
    <t>alle</t>
  </si>
  <si>
    <t>Eltern und Schüler</t>
  </si>
  <si>
    <t>Elternrat, Schulverein, Schulleitung</t>
  </si>
  <si>
    <t>Gisela Rathjens</t>
  </si>
  <si>
    <t>Ursula Mahnkopf</t>
  </si>
  <si>
    <t xml:space="preserve">1 Container Wertstoff statt 1 Container Restmüll </t>
  </si>
  <si>
    <t>Stefan Behr,                       Alexandra Löhr,                          Inga Mewes</t>
    <phoneticPr fontId="23" type="noConversion"/>
  </si>
  <si>
    <t>Hausmeister,                    Klimacoach Reinhold Hermann</t>
    <phoneticPr fontId="23" type="noConversion"/>
  </si>
  <si>
    <t>Philine Mötsch</t>
  </si>
  <si>
    <t xml:space="preserve">Stefan Behr,                      Slawek Buhrke           </t>
  </si>
  <si>
    <t xml:space="preserve"> Wertstoffe werden getrennt gesammelt (gelbe Tonnen)      </t>
  </si>
  <si>
    <t>Elternrat, Schulverein,        Oliver Käming</t>
  </si>
  <si>
    <t>Produktion und Verkauf 
von Baumwolltaschen “Save the turtles!“</t>
  </si>
  <si>
    <t xml:space="preserve">Neue Schul-T-Shirts aus                Biobaumwolle anschaffen        </t>
  </si>
  <si>
    <t>Jessica Rohlf, Monika Riemann</t>
  </si>
  <si>
    <t xml:space="preserve">Erhöhung (50%) des Anteils an regionalen/saisonalen Lebensmitteln                           </t>
  </si>
  <si>
    <t>Julia Brosell,                 Oliver Käming</t>
  </si>
  <si>
    <t>Julia Brosell</t>
  </si>
  <si>
    <t>Zeitschaltuhren für Wasserboiler</t>
  </si>
  <si>
    <t xml:space="preserve">Oliver Käming </t>
  </si>
  <si>
    <t>Jessica Rohlf,                   Monika Riemann,              Stefan Behr</t>
    <phoneticPr fontId="23" type="noConversion"/>
  </si>
  <si>
    <t>Jörg Hincha,                           IT-Team</t>
    <phoneticPr fontId="23" type="noConversion"/>
  </si>
  <si>
    <t>Mehrweggeschirr und Besteck bei Schulweihnachtsfeier, Schulflohmarkt        und Einschulungen</t>
    <phoneticPr fontId="23" type="noConversion"/>
  </si>
  <si>
    <t>Aufrüstung gespendeter                              Uni-PC´s statt Neuanschaffung</t>
    <phoneticPr fontId="23" type="noConversion"/>
  </si>
  <si>
    <t>Elternrat, SprecherInnen          der Jahrgangsteams</t>
    <phoneticPr fontId="23" type="noConversion"/>
  </si>
  <si>
    <t>Kollegium,
ErzieherInnen, die einen      letzten Rundgang durch            die Räume machen</t>
    <phoneticPr fontId="23" type="noConversion"/>
  </si>
  <si>
    <t>Bain-Maries durch Ausgabestationen mit Wärmeplatten (Induktionsfelder) ersetzen</t>
    <phoneticPr fontId="23" type="noConversion"/>
  </si>
  <si>
    <t>Umsetzung nicht möglich</t>
    <phoneticPr fontId="23" type="noConversion"/>
  </si>
  <si>
    <t>Kai Engelbart</t>
    <phoneticPr fontId="23" type="noConversion"/>
  </si>
  <si>
    <t>Kai Engelbart und Klimacoach Tina Zurek</t>
    <phoneticPr fontId="23" type="noConversion"/>
  </si>
  <si>
    <t>Voreinstellung der Energiesparfunktion        an allen PCs</t>
    <phoneticPr fontId="23" type="noConversion"/>
  </si>
  <si>
    <t>Dennis Johannsen</t>
    <phoneticPr fontId="23" type="noConversion"/>
  </si>
  <si>
    <t>Wolfgang Behrens</t>
    <phoneticPr fontId="23" type="noConversion"/>
  </si>
  <si>
    <t>Jessica Rohlf, 
Monika Riemann,           Fachleitung Kunst</t>
    <phoneticPr fontId="23" type="noConversion"/>
  </si>
  <si>
    <t>Recyclingpapier für die Schülerzeitung         und Kurshefte verwenden</t>
    <phoneticPr fontId="23" type="noConversion"/>
  </si>
  <si>
    <t>Wochenend- und Ferienabsenkung              der Heizung</t>
    <phoneticPr fontId="23" type="noConversion"/>
  </si>
  <si>
    <r>
      <rPr>
        <b/>
        <sz val="12"/>
        <rFont val="Arial"/>
        <family val="2"/>
      </rPr>
      <t>verschoben aus 2021</t>
    </r>
    <r>
      <rPr>
        <sz val="12"/>
        <rFont val="Arial"/>
        <family val="2"/>
      </rPr>
      <t xml:space="preserve"> 2023</t>
    </r>
  </si>
  <si>
    <t>Prämierung der Klasse mit                             dem geringsten Müllaufkommen</t>
  </si>
  <si>
    <t>Absenkung der Temperatur in einzelnen Räumen der AL/Einbau                        selbstlernender Thermostate</t>
  </si>
  <si>
    <t>Jährlicher Projekttag zum Thema Klimaschutz (jahrgangsbezogen)</t>
  </si>
  <si>
    <t>Anschaffung von und Arbeit mit Materialkoffer "Das Klimafrühstück"</t>
  </si>
  <si>
    <t>Arbeit mit der "Klima"-            Kinderforscherkiste in Klasse 4</t>
  </si>
  <si>
    <t>Aufkleber an allen Außentüren                         "Tür zu und... Wärme bleibt drin´!"</t>
  </si>
  <si>
    <t>Überprüfung aller Fenster (Hauptgebäude AL) auf Schäden, sofortige Reperatur kleiner Schäden,                      Meldung an Hausmeister</t>
  </si>
  <si>
    <t>Überprüfung aller Fenster (Nebengebäude/Sporthallen AL) auf Schäden, sofortige Reperatur kleiner Schäden, Meldung an Hausmeister</t>
  </si>
  <si>
    <t xml:space="preserve">Ergänzung zu W1:                                             Anschaffung von CO2-Monitoren                     für jeden Klassenraum </t>
  </si>
  <si>
    <t>Austausch weiterer Leuchten durch LED-Lampen mit Bewegungsmelder/Fotosensor</t>
  </si>
  <si>
    <t>Standby-Schalter an allen Geräten, die noch immer im Standby laufen, z.B. Beamer in der kleinen Aula oder PC´s im Kollegiumszimmer</t>
  </si>
  <si>
    <t>Reduzierung der Serverleistung                  (nur einer dauerhaft in Betrieb)</t>
  </si>
  <si>
    <t>Ergänzung zu A3: Auswertung des anfallenden Plastikmülls und Ausstattung der Kinder mit alternativen Mehrwegboxen oder - flaschen</t>
  </si>
  <si>
    <t>Neu 2022: Einkauf von Arbeitsheften und -mappen in Recyclingqualität</t>
  </si>
  <si>
    <r>
      <t>2014</t>
    </r>
    <r>
      <rPr>
        <sz val="12"/>
        <rFont val="Arial"/>
        <family val="2"/>
      </rPr>
      <t xml:space="preserve"> 2022</t>
    </r>
  </si>
  <si>
    <r>
      <rPr>
        <sz val="12"/>
        <rFont val="Arial"/>
        <family val="2"/>
      </rPr>
      <t xml:space="preserve">Jörg Hincha                  </t>
    </r>
    <r>
      <rPr>
        <strike/>
        <sz val="12"/>
        <rFont val="Arial"/>
        <family val="2"/>
      </rPr>
      <t xml:space="preserve">         </t>
    </r>
  </si>
  <si>
    <t>Jahrgangssprecher*innen Klassenlehrer*innen</t>
  </si>
  <si>
    <t>Papiereinsparung (1. Schritt:  papierarme Kommunikation mit Eltern)</t>
  </si>
  <si>
    <r>
      <rPr>
        <b/>
        <strike/>
        <sz val="12"/>
        <rFont val="Arial"/>
        <family val="2"/>
      </rPr>
      <t xml:space="preserve">Stärkere Orientierung am Leitfaden </t>
    </r>
    <r>
      <rPr>
        <b/>
        <i/>
        <strike/>
        <sz val="12"/>
        <rFont val="Arial"/>
        <family val="2"/>
      </rPr>
      <t xml:space="preserve"> Umweltfreundliche Beschaffung 2019</t>
    </r>
  </si>
  <si>
    <t>Standartmäßige Einstellung "beidseitiger Druck" bei allen Druckern; bei Neuanschaffung ggf. beachten!</t>
  </si>
  <si>
    <r>
      <t>Verwendung von Flachbatterie-Wechselgehäusen mit Mignon-Akkus statt bisheriger 4,5V-Blockbatterien für Sachunterrichtsthemen wie Strom</t>
    </r>
    <r>
      <rPr>
        <b/>
        <sz val="12"/>
        <rFont val="Arial"/>
        <family val="2"/>
      </rPr>
      <t xml:space="preserve"> </t>
    </r>
  </si>
  <si>
    <t>W16</t>
  </si>
  <si>
    <t xml:space="preserve">Stefan Behr,                            Matthias Janke                              </t>
  </si>
  <si>
    <t xml:space="preserve">Slawek Buhrke, SBH             </t>
  </si>
  <si>
    <t>SBH</t>
  </si>
  <si>
    <t xml:space="preserve">Slawek Buhrke                 </t>
  </si>
  <si>
    <t>Ergänzung zu W5: Austausch aller Thermostate in der AL gegen selbstlernende Thermostate von vilisto</t>
  </si>
  <si>
    <t>1% Einsparung</t>
  </si>
  <si>
    <t>1,5% Einsparung</t>
  </si>
  <si>
    <t>2% Einsparung</t>
  </si>
  <si>
    <t>Matthias Janke                         Thomas Humbert</t>
  </si>
  <si>
    <t>90% der Klassen</t>
  </si>
  <si>
    <t>Heizungssteuerung in Gebäude F               und N (AL) erneuern</t>
  </si>
  <si>
    <t>Energie sparende Warmwasserversorgung in der Sporthalle Altonaer Straße (Dusche/Fußboden)</t>
  </si>
  <si>
    <t>Versetzung des Außentemperaturfühlers an eine geeignete Stelle</t>
  </si>
  <si>
    <t xml:space="preserve">Standby-Schalter für                       Smartboards anschaffen </t>
  </si>
  <si>
    <r>
      <rPr>
        <b/>
        <sz val="12"/>
        <rFont val="Arial"/>
        <family val="2"/>
      </rPr>
      <t xml:space="preserve">verschoben aus 2021 </t>
    </r>
    <r>
      <rPr>
        <sz val="12"/>
        <rFont val="Arial"/>
        <family val="2"/>
      </rPr>
      <t>2025</t>
    </r>
  </si>
  <si>
    <r>
      <t xml:space="preserve">Öffentliche Darstellung der Schulverbräuche in der AL und             Evaluation der Einsparmöglichkeiten </t>
    </r>
    <r>
      <rPr>
        <b/>
        <sz val="12"/>
        <rFont val="Arial"/>
        <family val="2"/>
      </rPr>
      <t>Neu: gestrichen</t>
    </r>
  </si>
  <si>
    <r>
      <rPr>
        <b/>
        <strike/>
        <sz val="12"/>
        <rFont val="Arial"/>
        <family val="2"/>
      </rPr>
      <t>verschoben aus 2021</t>
    </r>
    <r>
      <rPr>
        <strike/>
        <sz val="12"/>
        <rFont val="Arial"/>
        <family val="2"/>
      </rPr>
      <t xml:space="preserve"> 2023</t>
    </r>
  </si>
  <si>
    <r>
      <rPr>
        <b/>
        <strike/>
        <sz val="12"/>
        <rFont val="Arial"/>
        <family val="2"/>
      </rPr>
      <t xml:space="preserve">verschoben aus 2021 </t>
    </r>
    <r>
      <rPr>
        <strike/>
        <sz val="12"/>
        <rFont val="Arial"/>
        <family val="2"/>
      </rPr>
      <t>2023</t>
    </r>
  </si>
  <si>
    <t>Weitere Fahrrad- und Rollerständer auf dem Schulhof</t>
  </si>
  <si>
    <t>Im Schulkiosk Müll vermeiden                         Neu: Schulkiosk nach Corona nicht wiedereröffnet</t>
  </si>
  <si>
    <r>
      <t xml:space="preserve">Recyclingpapier mit hohem Weiß-Anteil für Dokumente </t>
    </r>
    <r>
      <rPr>
        <b/>
        <strike/>
        <sz val="12"/>
        <rFont val="Arial"/>
        <family val="2"/>
      </rPr>
      <t>und den Kunstunterricht</t>
    </r>
    <r>
      <rPr>
        <b/>
        <sz val="12"/>
        <rFont val="Arial"/>
        <family val="2"/>
      </rPr>
      <t xml:space="preserve"> bestellen und verwenden</t>
    </r>
  </si>
  <si>
    <t>Flügelfenster in der LU und in           Neubauten der AL ersetzen</t>
  </si>
  <si>
    <r>
      <rPr>
        <b/>
        <strike/>
        <sz val="12"/>
        <rFont val="Arial"/>
        <family val="2"/>
      </rPr>
      <t>Verkauf von Akku-Ladegeräten</t>
    </r>
    <r>
      <rPr>
        <b/>
        <sz val="12"/>
        <rFont val="Arial"/>
        <family val="2"/>
      </rPr>
      <t xml:space="preserve">                    Neu: gestrichen</t>
    </r>
  </si>
  <si>
    <r>
      <rPr>
        <b/>
        <strike/>
        <sz val="12"/>
        <rFont val="Arial"/>
        <family val="2"/>
      </rPr>
      <t xml:space="preserve">Schulweite Bewerbung des Verkaufs            von Akkus und Akkuladegeräten        </t>
    </r>
    <r>
      <rPr>
        <b/>
        <sz val="12"/>
        <rFont val="Arial"/>
        <family val="2"/>
      </rPr>
      <t>Neu: gestrichen</t>
    </r>
  </si>
  <si>
    <t>siehe W16</t>
  </si>
  <si>
    <t xml:space="preserve">verschoben aus 2021 </t>
  </si>
  <si>
    <r>
      <t xml:space="preserve">2013/2021 </t>
    </r>
    <r>
      <rPr>
        <b/>
        <sz val="12"/>
        <rFont val="Arial"/>
        <family val="2"/>
      </rPr>
      <t>2025</t>
    </r>
  </si>
  <si>
    <r>
      <t xml:space="preserve">Unterrichtseinheit für 2. Klassen                      zu </t>
    </r>
    <r>
      <rPr>
        <b/>
        <i/>
        <strike/>
        <sz val="12"/>
        <rFont val="Arial"/>
        <family val="2"/>
      </rPr>
      <t>Akkus vs. Batterien</t>
    </r>
    <r>
      <rPr>
        <b/>
        <strike/>
        <sz val="12"/>
        <rFont val="Arial"/>
        <family val="2"/>
      </rPr>
      <t xml:space="preserve">                         </t>
    </r>
    <r>
      <rPr>
        <b/>
        <sz val="12"/>
        <rFont val="Arial"/>
        <family val="2"/>
      </rPr>
      <t>Neu: gestrichen</t>
    </r>
  </si>
  <si>
    <r>
      <t>verschoben aus 2021</t>
    </r>
    <r>
      <rPr>
        <b/>
        <sz val="12"/>
        <rFont val="Arial"/>
        <family val="2"/>
      </rPr>
      <t xml:space="preserve"> 2025</t>
    </r>
  </si>
  <si>
    <t>Papierdienst wird eingeführt und bringt  den Papiermüll in den Container (Al)</t>
  </si>
  <si>
    <r>
      <rPr>
        <strike/>
        <sz val="12"/>
        <rFont val="Arial"/>
        <family val="2"/>
      </rPr>
      <t>verschoben aus 2020</t>
    </r>
    <r>
      <rPr>
        <b/>
        <strike/>
        <sz val="12"/>
        <rFont val="Arial"/>
        <family val="2"/>
      </rPr>
      <t xml:space="preserve"> </t>
    </r>
    <r>
      <rPr>
        <b/>
        <sz val="12"/>
        <rFont val="Arial"/>
        <family val="2"/>
      </rPr>
      <t>Neu: gestrichen</t>
    </r>
    <r>
      <rPr>
        <sz val="12"/>
        <rFont val="Arial"/>
        <family val="2"/>
      </rPr>
      <t xml:space="preserve"> </t>
    </r>
  </si>
  <si>
    <t>Weitere Erhöhung des Bioanteils am Kantinenessen, ggf. Reduzierung von/Verzicht auf Fleisch/Fisch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</si>
</sst>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%"/>
    <numFmt numFmtId="165" formatCode="#,##0\ &quot;kWh&quot;"/>
    <numFmt numFmtId="166" formatCode="#,##0\ &quot;MWh&quot;"/>
    <numFmt numFmtId="167" formatCode="#,##0\ &quot;m³&quot;"/>
    <numFmt numFmtId="168" formatCode="#,##0.000\ &quot;kg/kWh&quot;"/>
    <numFmt numFmtId="169" formatCode="#,##0\ &quot;kg&quot;"/>
    <numFmt numFmtId="170" formatCode="#,###\ &quot;kg&quot;"/>
    <numFmt numFmtId="171" formatCode="#,###\ &quot;Kg&quot;"/>
    <numFmt numFmtId="172" formatCode="0.0"/>
    <numFmt numFmtId="173" formatCode="#,##0\ &quot; kg/m³&quot;"/>
    <numFmt numFmtId="174" formatCode="#,##0&quot; m³&quot;"/>
  </numFmts>
  <fonts count="76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i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i/>
      <sz val="10"/>
      <color indexed="10"/>
      <name val="Arial Narrow"/>
      <family val="2"/>
    </font>
    <font>
      <b/>
      <sz val="12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</font>
    <font>
      <sz val="36"/>
      <name val="Arial"/>
      <family val="2"/>
    </font>
    <font>
      <sz val="18"/>
      <color indexed="9"/>
      <name val="Arial"/>
      <family val="2"/>
    </font>
    <font>
      <sz val="18"/>
      <name val="Univers LT 55"/>
    </font>
    <font>
      <sz val="14"/>
      <name val="Arial"/>
      <family val="2"/>
    </font>
    <font>
      <b/>
      <sz val="20"/>
      <color indexed="50"/>
      <name val="StampGothic"/>
      <family val="3"/>
    </font>
    <font>
      <sz val="16"/>
      <name val="Arial"/>
      <family val="2"/>
    </font>
    <font>
      <sz val="24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4"/>
      <name val="Arial Narrow"/>
      <family val="2"/>
    </font>
    <font>
      <sz val="2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26"/>
      <name val="Arial"/>
      <family val="2"/>
    </font>
    <font>
      <b/>
      <sz val="14"/>
      <color indexed="9"/>
      <name val="Arial"/>
      <family val="2"/>
    </font>
    <font>
      <b/>
      <sz val="18"/>
      <color indexed="50"/>
      <name val="Arial"/>
      <family val="2"/>
    </font>
    <font>
      <b/>
      <sz val="20"/>
      <color indexed="5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8"/>
      <color indexed="50"/>
      <name val="Arial"/>
      <family val="2"/>
    </font>
    <font>
      <vertAlign val="subscript"/>
      <sz val="14"/>
      <name val="Arial"/>
      <family val="2"/>
    </font>
    <font>
      <b/>
      <sz val="14"/>
      <color indexed="8"/>
      <name val="Arial"/>
      <family val="2"/>
    </font>
    <font>
      <b/>
      <sz val="24"/>
      <color indexed="50"/>
      <name val="Arial"/>
      <family val="2"/>
    </font>
    <font>
      <b/>
      <sz val="14"/>
      <color indexed="10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vertAlign val="subscript"/>
      <sz val="10"/>
      <name val="Arial"/>
      <family val="2"/>
    </font>
    <font>
      <sz val="11"/>
      <color indexed="23"/>
      <name val="Arial Narrow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6"/>
      <color indexed="50"/>
      <name val="Arial"/>
      <family val="2"/>
    </font>
    <font>
      <b/>
      <vertAlign val="subscript"/>
      <sz val="16"/>
      <color indexed="50"/>
      <name val="Arial"/>
      <family val="2"/>
    </font>
    <font>
      <b/>
      <strike/>
      <sz val="12"/>
      <name val="Arial"/>
      <family val="2"/>
    </font>
    <font>
      <strike/>
      <sz val="12"/>
      <name val="Arial"/>
      <family val="2"/>
    </font>
    <font>
      <strike/>
      <sz val="12"/>
      <color indexed="8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trike/>
      <sz val="12"/>
      <name val="Arial"/>
      <family val="2"/>
    </font>
    <font>
      <b/>
      <strike/>
      <sz val="1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50"/>
      </bottom>
      <diagonal/>
    </border>
    <border>
      <left/>
      <right/>
      <top style="medium">
        <color indexed="50"/>
      </top>
      <bottom style="thin">
        <color indexed="64"/>
      </bottom>
      <diagonal/>
    </border>
    <border>
      <left/>
      <right/>
      <top/>
      <bottom style="medium">
        <color indexed="5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50"/>
      </bottom>
      <diagonal/>
    </border>
    <border>
      <left/>
      <right style="thin">
        <color indexed="64"/>
      </right>
      <top style="medium">
        <color indexed="5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50"/>
      </left>
      <right/>
      <top style="thin">
        <color indexed="64"/>
      </top>
      <bottom style="medium">
        <color indexed="50"/>
      </bottom>
      <diagonal/>
    </border>
    <border>
      <left style="medium">
        <color indexed="50"/>
      </left>
      <right/>
      <top style="medium">
        <color indexed="5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5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3"/>
      </left>
      <right style="medium">
        <color indexed="64"/>
      </right>
      <top style="medium">
        <color indexed="64"/>
      </top>
      <bottom/>
      <diagonal/>
    </border>
    <border>
      <left style="thin">
        <color indexed="53"/>
      </left>
      <right style="medium">
        <color indexed="64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64"/>
      </right>
      <top style="thin">
        <color indexed="53"/>
      </top>
      <bottom style="medium">
        <color indexed="64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3"/>
      </right>
      <top style="medium">
        <color indexed="64"/>
      </top>
      <bottom/>
      <diagonal/>
    </border>
    <border>
      <left/>
      <right style="thin">
        <color indexed="53"/>
      </right>
      <top/>
      <bottom/>
      <diagonal/>
    </border>
    <border>
      <left/>
      <right style="thin">
        <color indexed="53"/>
      </right>
      <top/>
      <bottom style="medium">
        <color indexed="64"/>
      </bottom>
      <diagonal/>
    </border>
  </borders>
  <cellStyleXfs count="27">
    <xf numFmtId="0" fontId="0" fillId="0" borderId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" applyNumberFormat="0" applyAlignment="0" applyProtection="0"/>
    <xf numFmtId="0" fontId="51" fillId="8" borderId="2" applyNumberFormat="0" applyAlignment="0" applyProtection="0"/>
    <xf numFmtId="0" fontId="52" fillId="9" borderId="2" applyNumberFormat="0" applyAlignment="0" applyProtection="0"/>
    <xf numFmtId="0" fontId="53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10" borderId="0" applyNumberFormat="0" applyBorder="0" applyAlignment="0" applyProtection="0"/>
    <xf numFmtId="0" fontId="56" fillId="11" borderId="0" applyNumberFormat="0" applyBorder="0" applyAlignment="0" applyProtection="0"/>
    <xf numFmtId="0" fontId="14" fillId="12" borderId="4" applyNumberFormat="0" applyAlignment="0" applyProtection="0"/>
    <xf numFmtId="0" fontId="57" fillId="13" borderId="0" applyNumberFormat="0" applyBorder="0" applyAlignment="0" applyProtection="0"/>
    <xf numFmtId="0" fontId="14" fillId="0" borderId="0"/>
    <xf numFmtId="0" fontId="14" fillId="0" borderId="0"/>
    <xf numFmtId="0" fontId="72" fillId="0" borderId="0"/>
    <xf numFmtId="0" fontId="61" fillId="0" borderId="5" applyNumberFormat="0" applyFill="0" applyAlignment="0" applyProtection="0"/>
    <xf numFmtId="0" fontId="62" fillId="0" borderId="6" applyNumberFormat="0" applyFill="0" applyAlignment="0" applyProtection="0"/>
    <xf numFmtId="0" fontId="63" fillId="0" borderId="7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8" fillId="0" borderId="8" applyNumberFormat="0" applyFill="0" applyAlignment="0" applyProtection="0"/>
    <xf numFmtId="0" fontId="59" fillId="0" borderId="0" applyNumberFormat="0" applyFill="0" applyBorder="0" applyAlignment="0" applyProtection="0"/>
    <xf numFmtId="0" fontId="60" fillId="14" borderId="9" applyNumberFormat="0" applyAlignment="0" applyProtection="0"/>
  </cellStyleXfs>
  <cellXfs count="388">
    <xf numFmtId="0" fontId="0" fillId="0" borderId="0" xfId="0"/>
    <xf numFmtId="0" fontId="1" fillId="15" borderId="10" xfId="0" applyFont="1" applyFill="1" applyBorder="1" applyAlignment="1" applyProtection="1">
      <alignment horizontal="left"/>
    </xf>
    <xf numFmtId="0" fontId="1" fillId="15" borderId="11" xfId="0" applyFont="1" applyFill="1" applyBorder="1" applyAlignment="1" applyProtection="1">
      <alignment horizontal="left"/>
    </xf>
    <xf numFmtId="0" fontId="2" fillId="15" borderId="12" xfId="0" applyFont="1" applyFill="1" applyBorder="1" applyAlignment="1" applyProtection="1">
      <alignment horizontal="right"/>
    </xf>
    <xf numFmtId="0" fontId="1" fillId="16" borderId="0" xfId="0" applyFont="1" applyFill="1" applyProtection="1"/>
    <xf numFmtId="0" fontId="1" fillId="17" borderId="10" xfId="0" applyFont="1" applyFill="1" applyBorder="1" applyAlignment="1" applyProtection="1">
      <alignment horizontal="left"/>
    </xf>
    <xf numFmtId="0" fontId="1" fillId="17" borderId="11" xfId="0" applyFont="1" applyFill="1" applyBorder="1" applyAlignment="1" applyProtection="1">
      <alignment horizontal="left"/>
    </xf>
    <xf numFmtId="0" fontId="2" fillId="17" borderId="12" xfId="0" applyFont="1" applyFill="1" applyBorder="1" applyProtection="1"/>
    <xf numFmtId="0" fontId="2" fillId="18" borderId="12" xfId="0" applyFont="1" applyFill="1" applyBorder="1" applyProtection="1"/>
    <xf numFmtId="165" fontId="1" fillId="16" borderId="13" xfId="0" applyNumberFormat="1" applyFont="1" applyFill="1" applyBorder="1" applyAlignment="1" applyProtection="1">
      <alignment horizontal="center"/>
      <protection locked="0"/>
    </xf>
    <xf numFmtId="165" fontId="1" fillId="16" borderId="14" xfId="0" applyNumberFormat="1" applyFont="1" applyFill="1" applyBorder="1" applyAlignment="1" applyProtection="1">
      <alignment horizontal="center"/>
      <protection locked="0"/>
    </xf>
    <xf numFmtId="165" fontId="1" fillId="16" borderId="0" xfId="0" applyNumberFormat="1" applyFont="1" applyFill="1" applyBorder="1" applyAlignment="1" applyProtection="1">
      <alignment horizontal="center"/>
      <protection locked="0"/>
    </xf>
    <xf numFmtId="165" fontId="1" fillId="16" borderId="15" xfId="0" applyNumberFormat="1" applyFont="1" applyFill="1" applyBorder="1" applyAlignment="1" applyProtection="1">
      <alignment horizontal="center"/>
      <protection locked="0"/>
    </xf>
    <xf numFmtId="0" fontId="1" fillId="16" borderId="0" xfId="0" applyFont="1" applyFill="1" applyBorder="1" applyAlignment="1" applyProtection="1">
      <alignment horizontal="left" vertical="center" indent="1"/>
      <protection locked="0"/>
    </xf>
    <xf numFmtId="167" fontId="1" fillId="16" borderId="13" xfId="0" applyNumberFormat="1" applyFont="1" applyFill="1" applyBorder="1" applyAlignment="1" applyProtection="1">
      <alignment horizontal="center"/>
      <protection locked="0"/>
    </xf>
    <xf numFmtId="167" fontId="1" fillId="16" borderId="14" xfId="0" applyNumberFormat="1" applyFont="1" applyFill="1" applyBorder="1" applyAlignment="1" applyProtection="1">
      <alignment horizontal="center"/>
      <protection locked="0"/>
    </xf>
    <xf numFmtId="167" fontId="1" fillId="16" borderId="0" xfId="0" applyNumberFormat="1" applyFont="1" applyFill="1" applyBorder="1" applyAlignment="1" applyProtection="1">
      <alignment horizontal="center"/>
      <protection locked="0"/>
    </xf>
    <xf numFmtId="167" fontId="1" fillId="16" borderId="15" xfId="0" applyNumberFormat="1" applyFont="1" applyFill="1" applyBorder="1" applyAlignment="1" applyProtection="1">
      <alignment horizontal="center"/>
      <protection locked="0"/>
    </xf>
    <xf numFmtId="166" fontId="1" fillId="16" borderId="0" xfId="0" applyNumberFormat="1" applyFont="1" applyFill="1" applyBorder="1" applyAlignment="1" applyProtection="1">
      <alignment horizontal="center"/>
      <protection locked="0"/>
    </xf>
    <xf numFmtId="166" fontId="1" fillId="16" borderId="15" xfId="0" applyNumberFormat="1" applyFont="1" applyFill="1" applyBorder="1" applyAlignment="1" applyProtection="1">
      <alignment horizontal="center"/>
      <protection locked="0"/>
    </xf>
    <xf numFmtId="0" fontId="1" fillId="16" borderId="13" xfId="0" applyFont="1" applyFill="1" applyBorder="1" applyAlignment="1" applyProtection="1">
      <alignment horizontal="left"/>
      <protection locked="0"/>
    </xf>
    <xf numFmtId="0" fontId="1" fillId="16" borderId="0" xfId="0" applyFont="1" applyFill="1" applyBorder="1" applyAlignment="1" applyProtection="1">
      <alignment horizontal="left"/>
      <protection locked="0"/>
    </xf>
    <xf numFmtId="0" fontId="0" fillId="16" borderId="0" xfId="0" applyFill="1"/>
    <xf numFmtId="168" fontId="6" fillId="15" borderId="16" xfId="0" applyNumberFormat="1" applyFont="1" applyFill="1" applyBorder="1" applyAlignment="1" applyProtection="1">
      <alignment horizontal="center"/>
    </xf>
    <xf numFmtId="168" fontId="6" fillId="19" borderId="16" xfId="0" applyNumberFormat="1" applyFont="1" applyFill="1" applyBorder="1" applyAlignment="1" applyProtection="1">
      <alignment horizontal="center"/>
    </xf>
    <xf numFmtId="168" fontId="6" fillId="18" borderId="16" xfId="0" applyNumberFormat="1" applyFont="1" applyFill="1" applyBorder="1" applyAlignment="1" applyProtection="1">
      <alignment horizontal="center"/>
    </xf>
    <xf numFmtId="169" fontId="6" fillId="0" borderId="16" xfId="0" applyNumberFormat="1" applyFont="1" applyFill="1" applyBorder="1" applyAlignment="1" applyProtection="1">
      <alignment horizontal="center"/>
      <protection locked="0"/>
    </xf>
    <xf numFmtId="0" fontId="6" fillId="0" borderId="16" xfId="0" applyFont="1" applyBorder="1" applyProtection="1">
      <protection locked="0"/>
    </xf>
    <xf numFmtId="0" fontId="0" fillId="16" borderId="0" xfId="0" applyFill="1" applyBorder="1"/>
    <xf numFmtId="0" fontId="0" fillId="16" borderId="0" xfId="0" applyFill="1" applyBorder="1" applyAlignment="1">
      <alignment wrapText="1"/>
    </xf>
    <xf numFmtId="0" fontId="0" fillId="20" borderId="17" xfId="0" applyFill="1" applyBorder="1"/>
    <xf numFmtId="0" fontId="0" fillId="20" borderId="18" xfId="0" applyFill="1" applyBorder="1"/>
    <xf numFmtId="0" fontId="14" fillId="20" borderId="19" xfId="0" applyFont="1" applyFill="1" applyBorder="1" applyAlignment="1">
      <alignment horizontal="center"/>
    </xf>
    <xf numFmtId="0" fontId="11" fillId="20" borderId="20" xfId="0" applyFont="1" applyFill="1" applyBorder="1" applyAlignment="1">
      <alignment horizontal="center" vertical="center"/>
    </xf>
    <xf numFmtId="0" fontId="0" fillId="16" borderId="0" xfId="0" applyFill="1" applyAlignment="1">
      <alignment vertical="center"/>
    </xf>
    <xf numFmtId="169" fontId="0" fillId="21" borderId="16" xfId="0" applyNumberFormat="1" applyFill="1" applyBorder="1" applyAlignment="1">
      <alignment horizontal="right" vertical="center" indent="1"/>
    </xf>
    <xf numFmtId="170" fontId="0" fillId="21" borderId="21" xfId="0" applyNumberFormat="1" applyFill="1" applyBorder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21" borderId="22" xfId="0" applyFill="1" applyBorder="1" applyAlignment="1">
      <alignment horizontal="right" vertical="center" wrapText="1"/>
    </xf>
    <xf numFmtId="0" fontId="14" fillId="21" borderId="16" xfId="0" applyFont="1" applyFill="1" applyBorder="1" applyAlignment="1">
      <alignment horizontal="right" vertical="center"/>
    </xf>
    <xf numFmtId="0" fontId="11" fillId="20" borderId="16" xfId="0" applyFont="1" applyFill="1" applyBorder="1" applyAlignment="1">
      <alignment horizontal="center" vertical="center"/>
    </xf>
    <xf numFmtId="0" fontId="11" fillId="20" borderId="16" xfId="0" applyFont="1" applyFill="1" applyBorder="1" applyAlignment="1">
      <alignment horizontal="right" vertical="center"/>
    </xf>
    <xf numFmtId="0" fontId="6" fillId="16" borderId="0" xfId="0" applyFont="1" applyFill="1" applyProtection="1"/>
    <xf numFmtId="0" fontId="6" fillId="16" borderId="0" xfId="0" applyFont="1" applyFill="1" applyAlignment="1" applyProtection="1">
      <alignment horizontal="center"/>
    </xf>
    <xf numFmtId="0" fontId="6" fillId="16" borderId="0" xfId="0" applyFont="1" applyFill="1" applyBorder="1" applyProtection="1"/>
    <xf numFmtId="0" fontId="6" fillId="0" borderId="0" xfId="0" applyFont="1" applyProtection="1"/>
    <xf numFmtId="0" fontId="11" fillId="16" borderId="0" xfId="0" applyFont="1" applyFill="1" applyProtection="1"/>
    <xf numFmtId="0" fontId="19" fillId="0" borderId="0" xfId="0" applyFont="1" applyBorder="1" applyAlignment="1" applyProtection="1">
      <alignment vertical="center"/>
    </xf>
    <xf numFmtId="0" fontId="0" fillId="16" borderId="0" xfId="0" applyFill="1" applyProtection="1"/>
    <xf numFmtId="0" fontId="13" fillId="16" borderId="0" xfId="0" applyFont="1" applyFill="1" applyAlignment="1" applyProtection="1">
      <alignment horizontal="right"/>
    </xf>
    <xf numFmtId="0" fontId="8" fillId="16" borderId="0" xfId="0" applyFont="1" applyFill="1" applyProtection="1"/>
    <xf numFmtId="0" fontId="0" fillId="22" borderId="0" xfId="0" applyFill="1" applyProtection="1"/>
    <xf numFmtId="0" fontId="11" fillId="22" borderId="0" xfId="0" applyFont="1" applyFill="1" applyAlignment="1" applyProtection="1">
      <alignment horizontal="right"/>
    </xf>
    <xf numFmtId="0" fontId="11" fillId="16" borderId="0" xfId="0" applyFont="1" applyFill="1" applyAlignment="1" applyProtection="1">
      <alignment horizontal="right"/>
    </xf>
    <xf numFmtId="0" fontId="12" fillId="16" borderId="0" xfId="0" applyNumberFormat="1" applyFont="1" applyFill="1" applyAlignment="1" applyProtection="1">
      <alignment horizontal="center"/>
    </xf>
    <xf numFmtId="0" fontId="10" fillId="16" borderId="0" xfId="0" applyFont="1" applyFill="1" applyProtection="1"/>
    <xf numFmtId="0" fontId="10" fillId="16" borderId="0" xfId="0" applyFont="1" applyFill="1" applyAlignment="1" applyProtection="1">
      <alignment horizontal="center"/>
    </xf>
    <xf numFmtId="0" fontId="9" fillId="22" borderId="16" xfId="0" applyFont="1" applyFill="1" applyBorder="1" applyAlignment="1" applyProtection="1">
      <alignment horizontal="center"/>
    </xf>
    <xf numFmtId="0" fontId="10" fillId="16" borderId="0" xfId="0" applyFont="1" applyFill="1" applyBorder="1" applyProtection="1"/>
    <xf numFmtId="0" fontId="10" fillId="0" borderId="0" xfId="0" applyFont="1" applyProtection="1"/>
    <xf numFmtId="170" fontId="0" fillId="23" borderId="16" xfId="0" applyNumberFormat="1" applyFill="1" applyBorder="1" applyAlignment="1" applyProtection="1">
      <alignment horizontal="center" vertical="center"/>
    </xf>
    <xf numFmtId="10" fontId="0" fillId="16" borderId="0" xfId="0" applyNumberFormat="1" applyFill="1" applyBorder="1" applyAlignment="1" applyProtection="1">
      <alignment horizontal="center" vertical="center"/>
    </xf>
    <xf numFmtId="170" fontId="0" fillId="16" borderId="0" xfId="0" applyNumberFormat="1" applyFill="1" applyAlignment="1" applyProtection="1">
      <alignment horizontal="center" vertical="center"/>
    </xf>
    <xf numFmtId="170" fontId="0" fillId="0" borderId="0" xfId="0" applyNumberFormat="1" applyAlignment="1" applyProtection="1">
      <alignment horizontal="center" vertical="center"/>
    </xf>
    <xf numFmtId="170" fontId="0" fillId="16" borderId="0" xfId="0" applyNumberFormat="1" applyFill="1" applyBorder="1" applyAlignment="1" applyProtection="1">
      <alignment horizontal="center" vertical="center"/>
    </xf>
    <xf numFmtId="170" fontId="11" fillId="16" borderId="0" xfId="0" applyNumberFormat="1" applyFont="1" applyFill="1" applyBorder="1" applyAlignment="1" applyProtection="1">
      <alignment vertical="center"/>
    </xf>
    <xf numFmtId="0" fontId="11" fillId="16" borderId="0" xfId="0" applyFont="1" applyFill="1" applyBorder="1" applyAlignment="1" applyProtection="1">
      <alignment horizontal="right"/>
    </xf>
    <xf numFmtId="169" fontId="5" fillId="22" borderId="16" xfId="0" applyNumberFormat="1" applyFont="1" applyFill="1" applyBorder="1" applyAlignment="1" applyProtection="1">
      <alignment horizontal="center"/>
    </xf>
    <xf numFmtId="0" fontId="6" fillId="23" borderId="16" xfId="0" applyFont="1" applyFill="1" applyBorder="1" applyAlignment="1" applyProtection="1">
      <alignment horizontal="center"/>
    </xf>
    <xf numFmtId="0" fontId="5" fillId="15" borderId="16" xfId="0" applyFont="1" applyFill="1" applyBorder="1" applyAlignment="1" applyProtection="1">
      <alignment horizontal="center"/>
    </xf>
    <xf numFmtId="0" fontId="6" fillId="15" borderId="16" xfId="0" applyFont="1" applyFill="1" applyBorder="1" applyProtection="1"/>
    <xf numFmtId="169" fontId="6" fillId="15" borderId="16" xfId="0" applyNumberFormat="1" applyFont="1" applyFill="1" applyBorder="1" applyAlignment="1" applyProtection="1">
      <alignment horizontal="center"/>
    </xf>
    <xf numFmtId="0" fontId="5" fillId="19" borderId="16" xfId="0" applyFont="1" applyFill="1" applyBorder="1" applyAlignment="1" applyProtection="1">
      <alignment horizontal="center"/>
    </xf>
    <xf numFmtId="0" fontId="6" fillId="19" borderId="16" xfId="0" applyFont="1" applyFill="1" applyBorder="1" applyProtection="1"/>
    <xf numFmtId="169" fontId="6" fillId="19" borderId="16" xfId="0" applyNumberFormat="1" applyFont="1" applyFill="1" applyBorder="1" applyAlignment="1" applyProtection="1">
      <alignment horizontal="center"/>
    </xf>
    <xf numFmtId="0" fontId="5" fillId="18" borderId="16" xfId="0" applyFont="1" applyFill="1" applyBorder="1" applyAlignment="1" applyProtection="1">
      <alignment horizontal="center"/>
    </xf>
    <xf numFmtId="0" fontId="6" fillId="18" borderId="16" xfId="0" applyFont="1" applyFill="1" applyBorder="1" applyProtection="1"/>
    <xf numFmtId="169" fontId="6" fillId="18" borderId="16" xfId="0" applyNumberFormat="1" applyFont="1" applyFill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169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/>
    </xf>
    <xf numFmtId="0" fontId="6" fillId="0" borderId="16" xfId="0" applyFont="1" applyFill="1" applyBorder="1" applyProtection="1">
      <protection locked="0"/>
    </xf>
    <xf numFmtId="168" fontId="6" fillId="0" borderId="16" xfId="0" applyNumberFormat="1" applyFont="1" applyFill="1" applyBorder="1" applyAlignment="1" applyProtection="1">
      <alignment horizontal="center"/>
      <protection locked="0"/>
    </xf>
    <xf numFmtId="0" fontId="14" fillId="16" borderId="0" xfId="0" applyFont="1" applyFill="1" applyProtection="1"/>
    <xf numFmtId="0" fontId="0" fillId="24" borderId="16" xfId="0" applyFill="1" applyBorder="1" applyAlignment="1" applyProtection="1">
      <alignment vertical="center"/>
    </xf>
    <xf numFmtId="169" fontId="0" fillId="24" borderId="16" xfId="0" applyNumberFormat="1" applyFill="1" applyBorder="1" applyAlignment="1" applyProtection="1">
      <alignment vertical="center"/>
    </xf>
    <xf numFmtId="0" fontId="0" fillId="16" borderId="0" xfId="0" applyFill="1" applyAlignment="1" applyProtection="1">
      <alignment vertical="center"/>
    </xf>
    <xf numFmtId="0" fontId="14" fillId="24" borderId="16" xfId="0" applyFont="1" applyFill="1" applyBorder="1" applyAlignment="1" applyProtection="1">
      <alignment vertical="center"/>
    </xf>
    <xf numFmtId="172" fontId="0" fillId="24" borderId="16" xfId="0" applyNumberFormat="1" applyFill="1" applyBorder="1" applyAlignment="1" applyProtection="1">
      <alignment horizontal="center" vertical="center"/>
    </xf>
    <xf numFmtId="172" fontId="0" fillId="0" borderId="16" xfId="0" applyNumberFormat="1" applyFill="1" applyBorder="1" applyAlignment="1" applyProtection="1">
      <alignment horizontal="center" vertical="center"/>
    </xf>
    <xf numFmtId="0" fontId="14" fillId="16" borderId="0" xfId="0" applyFont="1" applyFill="1" applyAlignment="1" applyProtection="1">
      <alignment vertical="center"/>
    </xf>
    <xf numFmtId="169" fontId="0" fillId="0" borderId="16" xfId="0" applyNumberForma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1" fontId="14" fillId="0" borderId="16" xfId="0" applyNumberFormat="1" applyFont="1" applyFill="1" applyBorder="1" applyAlignment="1" applyProtection="1">
      <alignment horizontal="center" vertical="center"/>
    </xf>
    <xf numFmtId="0" fontId="0" fillId="24" borderId="16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2" fontId="0" fillId="24" borderId="16" xfId="0" applyNumberFormat="1" applyFill="1" applyBorder="1" applyAlignment="1" applyProtection="1">
      <alignment horizontal="center" vertical="center"/>
    </xf>
    <xf numFmtId="2" fontId="0" fillId="0" borderId="16" xfId="0" applyNumberFormat="1" applyFill="1" applyBorder="1" applyAlignment="1" applyProtection="1">
      <alignment horizontal="center" vertical="center"/>
    </xf>
    <xf numFmtId="0" fontId="11" fillId="24" borderId="16" xfId="0" applyFont="1" applyFill="1" applyBorder="1" applyAlignment="1" applyProtection="1">
      <alignment vertical="center"/>
    </xf>
    <xf numFmtId="0" fontId="11" fillId="24" borderId="16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16" borderId="0" xfId="0" applyFont="1" applyFill="1" applyAlignment="1" applyProtection="1">
      <alignment vertical="center"/>
    </xf>
    <xf numFmtId="170" fontId="0" fillId="24" borderId="16" xfId="0" applyNumberFormat="1" applyFill="1" applyBorder="1" applyAlignment="1" applyProtection="1">
      <alignment horizontal="center" vertical="center"/>
    </xf>
    <xf numFmtId="170" fontId="0" fillId="0" borderId="16" xfId="0" applyNumberForma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vertical="center"/>
    </xf>
    <xf numFmtId="0" fontId="14" fillId="24" borderId="23" xfId="0" applyFont="1" applyFill="1" applyBorder="1" applyAlignment="1" applyProtection="1">
      <alignment vertical="center"/>
    </xf>
    <xf numFmtId="0" fontId="11" fillId="24" borderId="24" xfId="0" applyFont="1" applyFill="1" applyBorder="1" applyAlignment="1" applyProtection="1">
      <alignment vertical="center"/>
    </xf>
    <xf numFmtId="0" fontId="14" fillId="24" borderId="24" xfId="0" applyFont="1" applyFill="1" applyBorder="1" applyAlignment="1" applyProtection="1">
      <alignment vertical="center"/>
    </xf>
    <xf numFmtId="2" fontId="0" fillId="24" borderId="24" xfId="0" applyNumberFormat="1" applyFill="1" applyBorder="1" applyAlignment="1" applyProtection="1">
      <alignment horizontal="center" vertical="center"/>
    </xf>
    <xf numFmtId="0" fontId="11" fillId="20" borderId="0" xfId="0" applyFont="1" applyFill="1" applyAlignment="1" applyProtection="1">
      <alignment vertical="center"/>
    </xf>
    <xf numFmtId="172" fontId="11" fillId="20" borderId="0" xfId="0" applyNumberFormat="1" applyFont="1" applyFill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3" fillId="16" borderId="0" xfId="0" applyFont="1" applyFill="1" applyProtection="1"/>
    <xf numFmtId="0" fontId="2" fillId="16" borderId="0" xfId="0" applyFont="1" applyFill="1" applyAlignment="1" applyProtection="1">
      <alignment horizontal="center"/>
    </xf>
    <xf numFmtId="0" fontId="2" fillId="22" borderId="0" xfId="0" applyFont="1" applyFill="1" applyAlignment="1" applyProtection="1">
      <alignment horizontal="center"/>
    </xf>
    <xf numFmtId="0" fontId="24" fillId="22" borderId="0" xfId="0" applyFont="1" applyFill="1" applyAlignment="1" applyProtection="1">
      <alignment horizontal="left" vertical="center" indent="1"/>
    </xf>
    <xf numFmtId="0" fontId="24" fillId="22" borderId="0" xfId="0" applyFont="1" applyFill="1" applyAlignment="1" applyProtection="1">
      <alignment horizontal="center"/>
    </xf>
    <xf numFmtId="0" fontId="2" fillId="16" borderId="0" xfId="0" applyFont="1" applyFill="1" applyProtection="1"/>
    <xf numFmtId="0" fontId="2" fillId="0" borderId="0" xfId="0" applyFont="1" applyProtection="1"/>
    <xf numFmtId="0" fontId="2" fillId="0" borderId="0" xfId="0" applyFont="1" applyFill="1" applyProtection="1"/>
    <xf numFmtId="0" fontId="1" fillId="16" borderId="0" xfId="0" applyFont="1" applyFill="1" applyAlignment="1" applyProtection="1">
      <alignment horizontal="center"/>
    </xf>
    <xf numFmtId="0" fontId="2" fillId="15" borderId="25" xfId="0" applyFont="1" applyFill="1" applyBorder="1" applyAlignment="1" applyProtection="1">
      <alignment horizontal="right"/>
    </xf>
    <xf numFmtId="165" fontId="2" fillId="15" borderId="25" xfId="0" applyNumberFormat="1" applyFont="1" applyFill="1" applyBorder="1" applyAlignment="1" applyProtection="1">
      <alignment horizontal="center"/>
    </xf>
    <xf numFmtId="165" fontId="2" fillId="15" borderId="26" xfId="0" applyNumberFormat="1" applyFont="1" applyFill="1" applyBorder="1" applyAlignment="1" applyProtection="1">
      <alignment horizontal="center"/>
    </xf>
    <xf numFmtId="165" fontId="1" fillId="16" borderId="0" xfId="0" applyNumberFormat="1" applyFont="1" applyFill="1" applyAlignment="1" applyProtection="1">
      <alignment horizontal="center"/>
    </xf>
    <xf numFmtId="0" fontId="1" fillId="17" borderId="0" xfId="0" applyFont="1" applyFill="1" applyBorder="1" applyAlignment="1" applyProtection="1">
      <alignment horizontal="left" vertical="center" indent="1"/>
    </xf>
    <xf numFmtId="167" fontId="1" fillId="17" borderId="0" xfId="0" applyNumberFormat="1" applyFont="1" applyFill="1" applyBorder="1" applyAlignment="1" applyProtection="1">
      <alignment horizontal="center"/>
    </xf>
    <xf numFmtId="167" fontId="1" fillId="17" borderId="15" xfId="0" applyNumberFormat="1" applyFont="1" applyFill="1" applyBorder="1" applyAlignment="1" applyProtection="1">
      <alignment horizontal="center"/>
    </xf>
    <xf numFmtId="0" fontId="2" fillId="17" borderId="25" xfId="0" applyFont="1" applyFill="1" applyBorder="1" applyAlignment="1" applyProtection="1">
      <alignment horizontal="right"/>
    </xf>
    <xf numFmtId="165" fontId="2" fillId="17" borderId="25" xfId="0" applyNumberFormat="1" applyFont="1" applyFill="1" applyBorder="1" applyAlignment="1" applyProtection="1">
      <alignment horizontal="center"/>
    </xf>
    <xf numFmtId="165" fontId="2" fillId="17" borderId="26" xfId="0" applyNumberFormat="1" applyFont="1" applyFill="1" applyBorder="1" applyAlignment="1" applyProtection="1">
      <alignment horizontal="center"/>
    </xf>
    <xf numFmtId="0" fontId="1" fillId="16" borderId="0" xfId="0" applyFont="1" applyFill="1" applyAlignment="1" applyProtection="1">
      <alignment horizontal="left"/>
    </xf>
    <xf numFmtId="0" fontId="1" fillId="18" borderId="10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6" fillId="16" borderId="0" xfId="0" applyFont="1" applyFill="1" applyAlignment="1" applyProtection="1">
      <alignment horizontal="left"/>
    </xf>
    <xf numFmtId="0" fontId="1" fillId="18" borderId="11" xfId="0" applyFont="1" applyFill="1" applyBorder="1" applyAlignment="1" applyProtection="1">
      <alignment horizontal="left"/>
    </xf>
    <xf numFmtId="0" fontId="2" fillId="18" borderId="25" xfId="0" applyFont="1" applyFill="1" applyBorder="1" applyAlignment="1" applyProtection="1">
      <alignment horizontal="right"/>
    </xf>
    <xf numFmtId="165" fontId="2" fillId="18" borderId="25" xfId="0" applyNumberFormat="1" applyFont="1" applyFill="1" applyBorder="1" applyAlignment="1" applyProtection="1">
      <alignment horizontal="center"/>
    </xf>
    <xf numFmtId="165" fontId="2" fillId="18" borderId="26" xfId="0" applyNumberFormat="1" applyFont="1" applyFill="1" applyBorder="1" applyAlignment="1" applyProtection="1">
      <alignment horizontal="center"/>
    </xf>
    <xf numFmtId="3" fontId="1" fillId="16" borderId="0" xfId="0" applyNumberFormat="1" applyFont="1" applyFill="1" applyAlignment="1" applyProtection="1">
      <alignment horizontal="center"/>
    </xf>
    <xf numFmtId="0" fontId="7" fillId="16" borderId="0" xfId="0" applyFont="1" applyFill="1" applyAlignment="1" applyProtection="1">
      <alignment horizontal="center"/>
    </xf>
    <xf numFmtId="0" fontId="4" fillId="16" borderId="0" xfId="0" applyFont="1" applyFill="1" applyAlignment="1" applyProtection="1">
      <alignment horizontal="right"/>
    </xf>
    <xf numFmtId="0" fontId="5" fillId="16" borderId="0" xfId="0" applyFont="1" applyFill="1" applyAlignment="1" applyProtection="1">
      <alignment horizontal="center"/>
    </xf>
    <xf numFmtId="0" fontId="5" fillId="16" borderId="0" xfId="0" applyFont="1" applyFill="1" applyAlignment="1" applyProtection="1">
      <alignment horizontal="left"/>
    </xf>
    <xf numFmtId="170" fontId="11" fillId="23" borderId="16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center" wrapText="1"/>
    </xf>
    <xf numFmtId="0" fontId="14" fillId="0" borderId="0" xfId="0" applyFont="1" applyFill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21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17" fillId="16" borderId="0" xfId="0" applyFont="1" applyFill="1" applyAlignment="1" applyProtection="1">
      <alignment vertical="center" wrapText="1"/>
    </xf>
    <xf numFmtId="0" fontId="17" fillId="16" borderId="0" xfId="0" applyFont="1" applyFill="1" applyAlignment="1" applyProtection="1">
      <alignment horizontal="center" vertical="center" wrapText="1"/>
    </xf>
    <xf numFmtId="0" fontId="22" fillId="16" borderId="0" xfId="0" applyFont="1" applyFill="1"/>
    <xf numFmtId="0" fontId="22" fillId="0" borderId="0" xfId="0" applyFont="1"/>
    <xf numFmtId="0" fontId="17" fillId="16" borderId="0" xfId="0" applyFont="1" applyFill="1" applyBorder="1" applyAlignment="1" applyProtection="1">
      <alignment vertical="center" wrapText="1"/>
    </xf>
    <xf numFmtId="0" fontId="22" fillId="16" borderId="0" xfId="0" applyFont="1" applyFill="1" applyBorder="1" applyAlignment="1" applyProtection="1">
      <alignment vertical="center"/>
    </xf>
    <xf numFmtId="169" fontId="0" fillId="25" borderId="16" xfId="0" applyNumberFormat="1" applyFill="1" applyBorder="1" applyAlignment="1">
      <alignment horizontal="right" vertical="center" indent="1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vertical="center" wrapText="1"/>
    </xf>
    <xf numFmtId="0" fontId="27" fillId="0" borderId="0" xfId="0" applyFont="1" applyAlignment="1" applyProtection="1">
      <alignment horizontal="center" vertical="center" wrapText="1"/>
    </xf>
    <xf numFmtId="0" fontId="14" fillId="0" borderId="0" xfId="0" applyFont="1" applyProtection="1"/>
    <xf numFmtId="0" fontId="27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</xf>
    <xf numFmtId="0" fontId="25" fillId="22" borderId="27" xfId="0" applyFont="1" applyFill="1" applyBorder="1" applyAlignment="1" applyProtection="1">
      <alignment vertical="center" wrapText="1"/>
    </xf>
    <xf numFmtId="0" fontId="25" fillId="22" borderId="28" xfId="0" applyFont="1" applyFill="1" applyBorder="1" applyAlignment="1" applyProtection="1">
      <alignment vertical="center" wrapText="1"/>
    </xf>
    <xf numFmtId="0" fontId="27" fillId="0" borderId="0" xfId="0" applyFont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right" vertical="center" wrapText="1"/>
    </xf>
    <xf numFmtId="10" fontId="31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7" fillId="0" borderId="0" xfId="0" applyFont="1" applyFill="1" applyAlignment="1" applyProtection="1">
      <alignment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171" fontId="18" fillId="0" borderId="0" xfId="0" applyNumberFormat="1" applyFont="1" applyFill="1" applyBorder="1" applyAlignment="1" applyProtection="1">
      <alignment horizontal="center" vertical="center" wrapText="1"/>
    </xf>
    <xf numFmtId="171" fontId="3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25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vertical="center"/>
    </xf>
    <xf numFmtId="0" fontId="22" fillId="0" borderId="0" xfId="0" applyFont="1" applyProtection="1"/>
    <xf numFmtId="0" fontId="32" fillId="22" borderId="29" xfId="0" applyFont="1" applyFill="1" applyBorder="1" applyAlignment="1" applyProtection="1">
      <alignment vertical="center" wrapText="1"/>
    </xf>
    <xf numFmtId="0" fontId="22" fillId="22" borderId="30" xfId="0" applyFont="1" applyFill="1" applyBorder="1" applyAlignment="1" applyProtection="1">
      <alignment vertical="center" wrapText="1"/>
      <protection locked="0"/>
    </xf>
    <xf numFmtId="0" fontId="32" fillId="22" borderId="31" xfId="0" applyFont="1" applyFill="1" applyBorder="1" applyAlignment="1" applyProtection="1">
      <alignment vertical="center" wrapText="1"/>
    </xf>
    <xf numFmtId="170" fontId="18" fillId="0" borderId="32" xfId="0" applyNumberFormat="1" applyFont="1" applyFill="1" applyBorder="1" applyAlignment="1" applyProtection="1">
      <alignment horizontal="center" vertical="center" wrapText="1"/>
      <protection locked="0"/>
    </xf>
    <xf numFmtId="165" fontId="1" fillId="16" borderId="0" xfId="0" applyNumberFormat="1" applyFont="1" applyFill="1" applyBorder="1" applyAlignment="1" applyProtection="1">
      <alignment horizontal="center"/>
    </xf>
    <xf numFmtId="0" fontId="1" fillId="16" borderId="0" xfId="0" applyFont="1" applyFill="1" applyBorder="1" applyProtection="1"/>
    <xf numFmtId="0" fontId="22" fillId="16" borderId="0" xfId="0" applyFont="1" applyFill="1" applyBorder="1" applyAlignment="1" applyProtection="1">
      <alignment vertical="center" wrapText="1"/>
    </xf>
    <xf numFmtId="0" fontId="34" fillId="16" borderId="0" xfId="0" applyFont="1" applyFill="1" applyBorder="1" applyAlignment="1" applyProtection="1">
      <alignment vertical="center"/>
    </xf>
    <xf numFmtId="0" fontId="8" fillId="16" borderId="0" xfId="0" applyFont="1" applyFill="1" applyBorder="1" applyAlignment="1" applyProtection="1">
      <alignment horizontal="right" vertical="center"/>
      <protection locked="0"/>
    </xf>
    <xf numFmtId="14" fontId="8" fillId="16" borderId="0" xfId="0" applyNumberFormat="1" applyFont="1" applyFill="1" applyBorder="1" applyAlignment="1" applyProtection="1">
      <alignment horizontal="left" vertical="center"/>
      <protection locked="0"/>
    </xf>
    <xf numFmtId="0" fontId="22" fillId="22" borderId="27" xfId="0" applyFont="1" applyFill="1" applyBorder="1" applyAlignment="1" applyProtection="1">
      <alignment vertical="center"/>
      <protection locked="0"/>
    </xf>
    <xf numFmtId="0" fontId="22" fillId="22" borderId="28" xfId="0" applyFont="1" applyFill="1" applyBorder="1" applyAlignment="1" applyProtection="1">
      <alignment vertical="center"/>
      <protection locked="0"/>
    </xf>
    <xf numFmtId="0" fontId="11" fillId="15" borderId="16" xfId="0" applyFont="1" applyFill="1" applyBorder="1" applyAlignment="1" applyProtection="1">
      <alignment vertical="center" wrapText="1"/>
      <protection locked="0"/>
    </xf>
    <xf numFmtId="0" fontId="14" fillId="0" borderId="0" xfId="0" applyFont="1" applyBorder="1" applyAlignment="1">
      <alignment wrapText="1"/>
    </xf>
    <xf numFmtId="0" fontId="35" fillId="0" borderId="0" xfId="0" applyFont="1" applyBorder="1" applyAlignment="1" applyProtection="1">
      <alignment vertical="center"/>
    </xf>
    <xf numFmtId="0" fontId="14" fillId="20" borderId="33" xfId="0" applyFont="1" applyFill="1" applyBorder="1" applyAlignment="1">
      <alignment horizontal="center"/>
    </xf>
    <xf numFmtId="0" fontId="11" fillId="20" borderId="34" xfId="0" applyFont="1" applyFill="1" applyBorder="1" applyAlignment="1">
      <alignment horizontal="center" vertical="center"/>
    </xf>
    <xf numFmtId="170" fontId="0" fillId="21" borderId="35" xfId="0" applyNumberForma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4" fillId="24" borderId="36" xfId="0" applyFont="1" applyFill="1" applyBorder="1" applyAlignment="1" applyProtection="1">
      <alignment vertical="center"/>
    </xf>
    <xf numFmtId="0" fontId="0" fillId="16" borderId="37" xfId="0" applyFill="1" applyBorder="1" applyProtection="1"/>
    <xf numFmtId="0" fontId="0" fillId="16" borderId="38" xfId="0" applyFill="1" applyBorder="1" applyProtection="1"/>
    <xf numFmtId="0" fontId="0" fillId="16" borderId="39" xfId="0" applyFill="1" applyBorder="1" applyProtection="1"/>
    <xf numFmtId="0" fontId="0" fillId="16" borderId="40" xfId="0" applyFill="1" applyBorder="1" applyProtection="1"/>
    <xf numFmtId="0" fontId="14" fillId="16" borderId="0" xfId="0" applyFont="1" applyFill="1" applyBorder="1" applyAlignment="1" applyProtection="1">
      <alignment vertical="center"/>
    </xf>
    <xf numFmtId="0" fontId="0" fillId="16" borderId="0" xfId="0" applyFill="1" applyBorder="1" applyAlignment="1" applyProtection="1">
      <alignment vertical="center"/>
    </xf>
    <xf numFmtId="0" fontId="23" fillId="16" borderId="0" xfId="0" applyFont="1" applyFill="1" applyProtection="1"/>
    <xf numFmtId="0" fontId="11" fillId="20" borderId="16" xfId="0" applyFont="1" applyFill="1" applyBorder="1" applyProtection="1"/>
    <xf numFmtId="0" fontId="11" fillId="20" borderId="16" xfId="0" applyFont="1" applyFill="1" applyBorder="1" applyAlignment="1" applyProtection="1">
      <alignment horizontal="center" vertical="center"/>
    </xf>
    <xf numFmtId="0" fontId="11" fillId="20" borderId="16" xfId="0" applyFont="1" applyFill="1" applyBorder="1" applyAlignment="1" applyProtection="1">
      <alignment horizontal="center"/>
    </xf>
    <xf numFmtId="0" fontId="11" fillId="24" borderId="16" xfId="0" applyFont="1" applyFill="1" applyBorder="1" applyProtection="1"/>
    <xf numFmtId="3" fontId="0" fillId="0" borderId="16" xfId="0" applyNumberFormat="1" applyFill="1" applyBorder="1" applyAlignment="1" applyProtection="1">
      <alignment horizontal="center" vertical="center"/>
      <protection locked="0"/>
    </xf>
    <xf numFmtId="0" fontId="14" fillId="16" borderId="0" xfId="0" applyFont="1" applyFill="1" applyBorder="1" applyAlignment="1">
      <alignment horizontal="center"/>
    </xf>
    <xf numFmtId="0" fontId="11" fillId="16" borderId="0" xfId="0" applyFont="1" applyFill="1" applyBorder="1" applyAlignment="1">
      <alignment horizontal="center" vertical="center"/>
    </xf>
    <xf numFmtId="170" fontId="0" fillId="16" borderId="0" xfId="0" applyNumberFormat="1" applyFill="1" applyBorder="1" applyAlignment="1">
      <alignment horizontal="center" vertical="center"/>
    </xf>
    <xf numFmtId="173" fontId="6" fillId="0" borderId="16" xfId="0" applyNumberFormat="1" applyFont="1" applyFill="1" applyBorder="1" applyAlignment="1" applyProtection="1">
      <alignment horizontal="center"/>
      <protection locked="0"/>
    </xf>
    <xf numFmtId="0" fontId="36" fillId="26" borderId="13" xfId="0" applyFont="1" applyFill="1" applyBorder="1" applyAlignment="1" applyProtection="1">
      <alignment horizontal="left"/>
      <protection locked="0"/>
    </xf>
    <xf numFmtId="174" fontId="36" fillId="26" borderId="13" xfId="0" applyNumberFormat="1" applyFont="1" applyFill="1" applyBorder="1" applyAlignment="1" applyProtection="1">
      <alignment horizontal="center"/>
      <protection locked="0"/>
    </xf>
    <xf numFmtId="0" fontId="36" fillId="27" borderId="11" xfId="0" applyFont="1" applyFill="1" applyBorder="1" applyAlignment="1" applyProtection="1">
      <alignment horizontal="left"/>
    </xf>
    <xf numFmtId="0" fontId="36" fillId="26" borderId="0" xfId="0" applyFont="1" applyFill="1" applyBorder="1" applyAlignment="1" applyProtection="1">
      <alignment horizontal="left"/>
      <protection locked="0"/>
    </xf>
    <xf numFmtId="174" fontId="36" fillId="26" borderId="0" xfId="0" applyNumberFormat="1" applyFont="1" applyFill="1" applyBorder="1" applyAlignment="1" applyProtection="1">
      <alignment horizontal="center"/>
      <protection locked="0"/>
    </xf>
    <xf numFmtId="0" fontId="37" fillId="27" borderId="12" xfId="0" applyFont="1" applyFill="1" applyBorder="1" applyProtection="1"/>
    <xf numFmtId="0" fontId="37" fillId="27" borderId="25" xfId="0" applyFont="1" applyFill="1" applyBorder="1" applyAlignment="1" applyProtection="1">
      <alignment horizontal="right"/>
    </xf>
    <xf numFmtId="174" fontId="37" fillId="27" borderId="25" xfId="0" applyNumberFormat="1" applyFont="1" applyFill="1" applyBorder="1" applyAlignment="1" applyProtection="1">
      <alignment horizontal="center"/>
    </xf>
    <xf numFmtId="0" fontId="36" fillId="27" borderId="10" xfId="0" applyFont="1" applyFill="1" applyBorder="1" applyAlignment="1" applyProtection="1">
      <alignment horizontal="left"/>
    </xf>
    <xf numFmtId="174" fontId="36" fillId="26" borderId="14" xfId="0" applyNumberFormat="1" applyFont="1" applyFill="1" applyBorder="1" applyAlignment="1" applyProtection="1">
      <alignment horizontal="center"/>
      <protection locked="0"/>
    </xf>
    <xf numFmtId="174" fontId="36" fillId="26" borderId="15" xfId="0" applyNumberFormat="1" applyFont="1" applyFill="1" applyBorder="1" applyAlignment="1" applyProtection="1">
      <alignment horizontal="center"/>
      <protection locked="0"/>
    </xf>
    <xf numFmtId="174" fontId="37" fillId="27" borderId="26" xfId="0" applyNumberFormat="1" applyFont="1" applyFill="1" applyBorder="1" applyAlignment="1" applyProtection="1">
      <alignment horizontal="center"/>
    </xf>
    <xf numFmtId="0" fontId="32" fillId="22" borderId="41" xfId="0" applyFont="1" applyFill="1" applyBorder="1" applyAlignment="1" applyProtection="1">
      <alignment vertical="center" wrapText="1"/>
    </xf>
    <xf numFmtId="0" fontId="18" fillId="22" borderId="30" xfId="0" applyFont="1" applyFill="1" applyBorder="1" applyAlignment="1" applyProtection="1">
      <alignment vertical="center" wrapText="1"/>
      <protection locked="0"/>
    </xf>
    <xf numFmtId="0" fontId="18" fillId="22" borderId="42" xfId="0" applyFont="1" applyFill="1" applyBorder="1" applyAlignment="1" applyProtection="1">
      <alignment vertical="center" wrapText="1"/>
      <protection locked="0"/>
    </xf>
    <xf numFmtId="0" fontId="32" fillId="22" borderId="43" xfId="0" applyFont="1" applyFill="1" applyBorder="1" applyAlignment="1" applyProtection="1">
      <alignment vertical="center" wrapText="1"/>
    </xf>
    <xf numFmtId="0" fontId="32" fillId="22" borderId="44" xfId="0" applyFont="1" applyFill="1" applyBorder="1" applyAlignment="1" applyProtection="1">
      <alignment vertical="center" wrapText="1"/>
    </xf>
    <xf numFmtId="0" fontId="22" fillId="22" borderId="45" xfId="0" applyFont="1" applyFill="1" applyBorder="1" applyAlignment="1" applyProtection="1">
      <alignment vertical="center" wrapText="1"/>
      <protection locked="0"/>
    </xf>
    <xf numFmtId="0" fontId="22" fillId="22" borderId="46" xfId="0" applyFont="1" applyFill="1" applyBorder="1" applyAlignment="1" applyProtection="1">
      <alignment vertical="center" wrapText="1"/>
      <protection locked="0"/>
    </xf>
    <xf numFmtId="170" fontId="40" fillId="23" borderId="13" xfId="0" applyNumberFormat="1" applyFont="1" applyFill="1" applyBorder="1" applyAlignment="1" applyProtection="1">
      <alignment horizontal="left" wrapText="1"/>
      <protection locked="0"/>
    </xf>
    <xf numFmtId="0" fontId="31" fillId="15" borderId="10" xfId="0" applyFont="1" applyFill="1" applyBorder="1" applyAlignment="1" applyProtection="1">
      <alignment vertical="center" wrapText="1"/>
    </xf>
    <xf numFmtId="0" fontId="18" fillId="0" borderId="0" xfId="0" applyFont="1" applyProtection="1"/>
    <xf numFmtId="0" fontId="31" fillId="15" borderId="47" xfId="0" applyFont="1" applyFill="1" applyBorder="1" applyAlignment="1" applyProtection="1">
      <alignment horizontal="center" vertical="center" wrapText="1"/>
    </xf>
    <xf numFmtId="0" fontId="31" fillId="15" borderId="0" xfId="0" applyFont="1" applyFill="1" applyBorder="1" applyAlignment="1" applyProtection="1">
      <alignment horizontal="center" vertical="center" wrapText="1"/>
    </xf>
    <xf numFmtId="0" fontId="31" fillId="15" borderId="15" xfId="0" applyFont="1" applyFill="1" applyBorder="1" applyAlignment="1" applyProtection="1">
      <alignment horizontal="center" vertical="center" wrapText="1"/>
    </xf>
    <xf numFmtId="170" fontId="18" fillId="22" borderId="11" xfId="0" applyNumberFormat="1" applyFont="1" applyFill="1" applyBorder="1" applyAlignment="1" applyProtection="1">
      <alignment horizontal="center" vertical="center" wrapText="1"/>
    </xf>
    <xf numFmtId="170" fontId="18" fillId="22" borderId="0" xfId="0" applyNumberFormat="1" applyFont="1" applyFill="1" applyBorder="1" applyAlignment="1" applyProtection="1">
      <alignment horizontal="center" vertical="center" wrapText="1"/>
    </xf>
    <xf numFmtId="170" fontId="18" fillId="22" borderId="15" xfId="0" applyNumberFormat="1" applyFont="1" applyFill="1" applyBorder="1" applyAlignment="1" applyProtection="1">
      <alignment horizontal="center" vertical="center" wrapText="1"/>
    </xf>
    <xf numFmtId="170" fontId="18" fillId="22" borderId="12" xfId="0" applyNumberFormat="1" applyFont="1" applyFill="1" applyBorder="1" applyAlignment="1" applyProtection="1">
      <alignment horizontal="center" vertical="center" wrapText="1"/>
    </xf>
    <xf numFmtId="170" fontId="18" fillId="22" borderId="25" xfId="0" applyNumberFormat="1" applyFont="1" applyFill="1" applyBorder="1" applyAlignment="1" applyProtection="1">
      <alignment horizontal="center" vertical="center" wrapText="1"/>
    </xf>
    <xf numFmtId="170" fontId="18" fillId="22" borderId="26" xfId="0" applyNumberFormat="1" applyFont="1" applyFill="1" applyBorder="1" applyAlignment="1" applyProtection="1">
      <alignment horizontal="center" vertical="center" wrapText="1"/>
    </xf>
    <xf numFmtId="170" fontId="18" fillId="15" borderId="11" xfId="0" applyNumberFormat="1" applyFont="1" applyFill="1" applyBorder="1" applyAlignment="1" applyProtection="1">
      <alignment horizontal="center" vertical="center" wrapText="1"/>
    </xf>
    <xf numFmtId="170" fontId="18" fillId="15" borderId="0" xfId="0" applyNumberFormat="1" applyFont="1" applyFill="1" applyBorder="1" applyAlignment="1" applyProtection="1">
      <alignment horizontal="center" vertical="center" wrapText="1"/>
    </xf>
    <xf numFmtId="170" fontId="18" fillId="15" borderId="15" xfId="0" applyNumberFormat="1" applyFont="1" applyFill="1" applyBorder="1" applyAlignment="1" applyProtection="1">
      <alignment horizontal="center" vertical="center" wrapText="1"/>
    </xf>
    <xf numFmtId="164" fontId="31" fillId="15" borderId="12" xfId="0" applyNumberFormat="1" applyFont="1" applyFill="1" applyBorder="1" applyAlignment="1" applyProtection="1">
      <alignment horizontal="center" vertical="center" wrapText="1"/>
    </xf>
    <xf numFmtId="164" fontId="31" fillId="15" borderId="25" xfId="0" applyNumberFormat="1" applyFont="1" applyFill="1" applyBorder="1" applyAlignment="1" applyProtection="1">
      <alignment horizontal="center" vertical="center" wrapText="1"/>
    </xf>
    <xf numFmtId="164" fontId="31" fillId="15" borderId="26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Border="1" applyAlignment="1" applyProtection="1">
      <alignment vertical="center"/>
    </xf>
    <xf numFmtId="0" fontId="8" fillId="15" borderId="24" xfId="0" applyFont="1" applyFill="1" applyBorder="1" applyAlignment="1" applyProtection="1">
      <alignment horizontal="center" vertical="center" wrapText="1"/>
    </xf>
    <xf numFmtId="0" fontId="44" fillId="20" borderId="48" xfId="0" applyFont="1" applyFill="1" applyBorder="1" applyAlignment="1" applyProtection="1">
      <alignment horizontal="center" vertical="center" wrapText="1"/>
    </xf>
    <xf numFmtId="0" fontId="44" fillId="20" borderId="32" xfId="0" applyFont="1" applyFill="1" applyBorder="1" applyProtection="1"/>
    <xf numFmtId="0" fontId="8" fillId="20" borderId="32" xfId="0" applyFont="1" applyFill="1" applyBorder="1" applyAlignment="1" applyProtection="1">
      <alignment vertical="center" wrapText="1"/>
    </xf>
    <xf numFmtId="0" fontId="8" fillId="20" borderId="49" xfId="0" applyFont="1" applyFill="1" applyBorder="1" applyAlignment="1" applyProtection="1">
      <alignment horizontal="right" vertical="center" wrapText="1"/>
    </xf>
    <xf numFmtId="170" fontId="8" fillId="20" borderId="16" xfId="0" applyNumberFormat="1" applyFont="1" applyFill="1" applyBorder="1" applyAlignment="1" applyProtection="1">
      <alignment horizontal="center" vertical="center" wrapText="1"/>
    </xf>
    <xf numFmtId="0" fontId="44" fillId="20" borderId="32" xfId="0" applyFont="1" applyFill="1" applyBorder="1" applyAlignment="1" applyProtection="1">
      <alignment vertical="center" wrapText="1"/>
    </xf>
    <xf numFmtId="0" fontId="8" fillId="20" borderId="48" xfId="0" applyFont="1" applyFill="1" applyBorder="1" applyAlignment="1" applyProtection="1">
      <alignment vertical="center" wrapText="1"/>
    </xf>
    <xf numFmtId="0" fontId="38" fillId="0" borderId="50" xfId="0" applyFont="1" applyFill="1" applyBorder="1" applyAlignment="1" applyProtection="1">
      <alignment vertical="center" wrapText="1"/>
    </xf>
    <xf numFmtId="0" fontId="38" fillId="0" borderId="13" xfId="0" applyFont="1" applyFill="1" applyBorder="1" applyAlignment="1" applyProtection="1">
      <alignment vertical="center"/>
    </xf>
    <xf numFmtId="0" fontId="8" fillId="15" borderId="50" xfId="0" applyFont="1" applyFill="1" applyBorder="1" applyAlignment="1" applyProtection="1">
      <alignment vertical="center" wrapText="1"/>
    </xf>
    <xf numFmtId="0" fontId="42" fillId="0" borderId="0" xfId="0" applyFont="1" applyFill="1" applyBorder="1" applyAlignment="1" applyProtection="1">
      <alignment horizontal="right" vertical="center"/>
      <protection locked="0"/>
    </xf>
    <xf numFmtId="0" fontId="25" fillId="22" borderId="51" xfId="0" applyFont="1" applyFill="1" applyBorder="1" applyAlignment="1" applyProtection="1">
      <alignment vertical="center"/>
    </xf>
    <xf numFmtId="0" fontId="18" fillId="22" borderId="52" xfId="0" applyFont="1" applyFill="1" applyBorder="1" applyAlignment="1" applyProtection="1">
      <alignment vertical="center"/>
      <protection locked="0"/>
    </xf>
    <xf numFmtId="0" fontId="25" fillId="22" borderId="43" xfId="0" applyFont="1" applyFill="1" applyBorder="1" applyAlignment="1" applyProtection="1">
      <alignment vertical="center"/>
    </xf>
    <xf numFmtId="0" fontId="18" fillId="22" borderId="45" xfId="0" applyFont="1" applyFill="1" applyBorder="1" applyAlignment="1" applyProtection="1">
      <alignment vertical="center"/>
      <protection locked="0"/>
    </xf>
    <xf numFmtId="0" fontId="8" fillId="15" borderId="32" xfId="0" applyFont="1" applyFill="1" applyBorder="1" applyAlignment="1" applyProtection="1">
      <alignment vertical="center" wrapText="1"/>
    </xf>
    <xf numFmtId="170" fontId="4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15" borderId="53" xfId="0" applyFont="1" applyFill="1" applyBorder="1" applyAlignment="1" applyProtection="1">
      <alignment horizontal="center" vertical="center" wrapText="1"/>
    </xf>
    <xf numFmtId="0" fontId="8" fillId="20" borderId="32" xfId="0" applyFont="1" applyFill="1" applyBorder="1" applyAlignment="1" applyProtection="1">
      <alignment horizontal="right" vertical="center" wrapText="1"/>
    </xf>
    <xf numFmtId="0" fontId="21" fillId="0" borderId="0" xfId="0" applyFont="1" applyFill="1" applyBorder="1" applyAlignment="1" applyProtection="1">
      <alignment horizontal="left" vertical="center"/>
    </xf>
    <xf numFmtId="0" fontId="25" fillId="0" borderId="54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>
      <alignment vertical="center" wrapText="1"/>
    </xf>
    <xf numFmtId="170" fontId="44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18" fillId="22" borderId="11" xfId="0" applyFont="1" applyFill="1" applyBorder="1" applyAlignment="1" applyProtection="1">
      <alignment horizontal="center" vertical="center" wrapText="1"/>
    </xf>
    <xf numFmtId="0" fontId="18" fillId="22" borderId="12" xfId="0" applyFont="1" applyFill="1" applyBorder="1" applyAlignment="1" applyProtection="1">
      <alignment horizontal="center" vertical="center" wrapText="1"/>
    </xf>
    <xf numFmtId="49" fontId="44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8" fillId="15" borderId="13" xfId="0" applyFont="1" applyFill="1" applyBorder="1" applyAlignment="1" applyProtection="1">
      <alignment horizontal="center" vertical="center" wrapText="1"/>
    </xf>
    <xf numFmtId="0" fontId="8" fillId="20" borderId="48" xfId="0" applyFont="1" applyFill="1" applyBorder="1" applyAlignment="1" applyProtection="1">
      <alignment horizontal="right" vertical="center" wrapText="1"/>
    </xf>
    <xf numFmtId="0" fontId="8" fillId="15" borderId="48" xfId="0" applyFont="1" applyFill="1" applyBorder="1" applyAlignment="1" applyProtection="1">
      <alignment vertical="center" wrapText="1"/>
    </xf>
    <xf numFmtId="0" fontId="8" fillId="15" borderId="57" xfId="0" applyFont="1" applyFill="1" applyBorder="1" applyAlignment="1" applyProtection="1">
      <alignment vertical="center" wrapText="1"/>
    </xf>
    <xf numFmtId="0" fontId="18" fillId="15" borderId="14" xfId="0" applyFont="1" applyFill="1" applyBorder="1" applyAlignment="1" applyProtection="1">
      <alignment horizontal="center" vertical="center" wrapText="1"/>
    </xf>
    <xf numFmtId="0" fontId="46" fillId="23" borderId="25" xfId="0" applyFont="1" applyFill="1" applyBorder="1" applyAlignment="1" applyProtection="1">
      <alignment horizontal="left" wrapText="1"/>
    </xf>
    <xf numFmtId="0" fontId="11" fillId="22" borderId="0" xfId="0" applyFont="1" applyFill="1" applyProtection="1"/>
    <xf numFmtId="10" fontId="12" fillId="15" borderId="58" xfId="0" applyNumberFormat="1" applyFont="1" applyFill="1" applyBorder="1" applyAlignment="1" applyProtection="1">
      <alignment horizontal="center"/>
    </xf>
    <xf numFmtId="0" fontId="38" fillId="0" borderId="25" xfId="0" applyFont="1" applyFill="1" applyBorder="1" applyAlignment="1" applyProtection="1">
      <alignment vertical="center" wrapText="1"/>
    </xf>
    <xf numFmtId="0" fontId="22" fillId="0" borderId="25" xfId="0" applyFont="1" applyBorder="1" applyProtection="1"/>
    <xf numFmtId="0" fontId="14" fillId="23" borderId="0" xfId="0" applyFont="1" applyFill="1" applyAlignment="1" applyProtection="1">
      <alignment horizontal="center" vertical="center" wrapText="1"/>
    </xf>
    <xf numFmtId="0" fontId="14" fillId="22" borderId="0" xfId="0" applyFont="1" applyFill="1" applyAlignment="1" applyProtection="1">
      <alignment horizontal="center" vertical="center" wrapText="1"/>
    </xf>
    <xf numFmtId="0" fontId="14" fillId="15" borderId="0" xfId="0" applyFont="1" applyFill="1" applyAlignment="1" applyProtection="1">
      <alignment horizontal="center" vertical="center" wrapText="1"/>
    </xf>
    <xf numFmtId="0" fontId="14" fillId="28" borderId="0" xfId="0" applyFont="1" applyFill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 vertical="center" wrapText="1"/>
    </xf>
    <xf numFmtId="9" fontId="31" fillId="29" borderId="59" xfId="0" applyNumberFormat="1" applyFont="1" applyFill="1" applyBorder="1" applyAlignment="1" applyProtection="1">
      <alignment horizontal="left" vertical="center"/>
      <protection locked="0"/>
    </xf>
    <xf numFmtId="9" fontId="31" fillId="29" borderId="60" xfId="0" applyNumberFormat="1" applyFont="1" applyFill="1" applyBorder="1" applyAlignment="1" applyProtection="1">
      <alignment horizontal="left" vertical="center"/>
      <protection locked="0"/>
    </xf>
    <xf numFmtId="0" fontId="18" fillId="29" borderId="61" xfId="0" applyFont="1" applyFill="1" applyBorder="1" applyAlignment="1" applyProtection="1">
      <alignment horizontal="left" vertical="center"/>
      <protection locked="0"/>
    </xf>
    <xf numFmtId="0" fontId="31" fillId="29" borderId="62" xfId="0" applyFont="1" applyFill="1" applyBorder="1" applyAlignment="1" applyProtection="1">
      <alignment horizontal="center" vertical="center"/>
      <protection locked="0"/>
    </xf>
    <xf numFmtId="0" fontId="31" fillId="29" borderId="63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168" fontId="48" fillId="0" borderId="16" xfId="0" applyNumberFormat="1" applyFont="1" applyFill="1" applyBorder="1" applyAlignment="1" applyProtection="1">
      <alignment horizontal="center"/>
      <protection locked="0"/>
    </xf>
    <xf numFmtId="168" fontId="48" fillId="0" borderId="24" xfId="0" applyNumberFormat="1" applyFont="1" applyFill="1" applyBorder="1" applyAlignment="1" applyProtection="1">
      <alignment horizontal="center"/>
      <protection locked="0"/>
    </xf>
    <xf numFmtId="0" fontId="6" fillId="0" borderId="39" xfId="0" applyFont="1" applyBorder="1" applyProtection="1">
      <protection locked="0"/>
    </xf>
    <xf numFmtId="169" fontId="6" fillId="0" borderId="39" xfId="0" applyNumberFormat="1" applyFont="1" applyFill="1" applyBorder="1" applyAlignment="1" applyProtection="1">
      <alignment horizontal="center"/>
      <protection locked="0"/>
    </xf>
    <xf numFmtId="0" fontId="65" fillId="0" borderId="0" xfId="0" applyFont="1" applyBorder="1" applyAlignment="1" applyProtection="1">
      <alignment horizontal="right" vertical="center"/>
    </xf>
    <xf numFmtId="0" fontId="13" fillId="16" borderId="0" xfId="0" applyFont="1" applyFill="1" applyBorder="1" applyAlignment="1" applyProtection="1">
      <alignment horizontal="left" vertical="center"/>
      <protection locked="0"/>
    </xf>
    <xf numFmtId="0" fontId="11" fillId="22" borderId="16" xfId="0" applyFont="1" applyFill="1" applyBorder="1" applyAlignment="1" applyProtection="1">
      <alignment horizontal="right"/>
    </xf>
    <xf numFmtId="0" fontId="6" fillId="15" borderId="28" xfId="0" applyFont="1" applyFill="1" applyBorder="1" applyProtection="1"/>
    <xf numFmtId="169" fontId="6" fillId="15" borderId="46" xfId="0" applyNumberFormat="1" applyFont="1" applyFill="1" applyBorder="1" applyAlignment="1" applyProtection="1">
      <alignment horizontal="center"/>
    </xf>
    <xf numFmtId="0" fontId="6" fillId="24" borderId="48" xfId="0" applyFont="1" applyFill="1" applyBorder="1" applyProtection="1"/>
    <xf numFmtId="169" fontId="6" fillId="24" borderId="49" xfId="0" applyNumberFormat="1" applyFont="1" applyFill="1" applyBorder="1" applyAlignment="1" applyProtection="1">
      <alignment horizontal="center"/>
    </xf>
    <xf numFmtId="0" fontId="21" fillId="29" borderId="63" xfId="0" applyFont="1" applyFill="1" applyBorder="1" applyAlignment="1" applyProtection="1">
      <alignment horizontal="left" vertical="center"/>
      <protection locked="0"/>
    </xf>
    <xf numFmtId="0" fontId="22" fillId="29" borderId="63" xfId="0" applyFont="1" applyFill="1" applyBorder="1" applyAlignment="1" applyProtection="1">
      <alignment horizontal="left" vertical="center"/>
      <protection locked="0"/>
    </xf>
    <xf numFmtId="14" fontId="43" fillId="29" borderId="63" xfId="0" applyNumberFormat="1" applyFont="1" applyFill="1" applyBorder="1" applyAlignment="1" applyProtection="1">
      <alignment horizontal="left" vertical="center"/>
      <protection locked="0"/>
    </xf>
    <xf numFmtId="0" fontId="1" fillId="16" borderId="13" xfId="0" applyFont="1" applyFill="1" applyBorder="1" applyAlignment="1" applyProtection="1">
      <alignment horizontal="left" vertical="center" indent="1"/>
      <protection locked="0"/>
    </xf>
    <xf numFmtId="0" fontId="1" fillId="0" borderId="0" xfId="0" applyFont="1" applyProtection="1">
      <protection locked="0"/>
    </xf>
    <xf numFmtId="172" fontId="0" fillId="24" borderId="16" xfId="0" applyNumberFormat="1" applyFill="1" applyBorder="1" applyAlignment="1" applyProtection="1">
      <alignment horizontal="center" vertical="center"/>
      <protection locked="0"/>
    </xf>
    <xf numFmtId="172" fontId="0" fillId="0" borderId="16" xfId="0" applyNumberFormat="1" applyFill="1" applyBorder="1" applyAlignment="1" applyProtection="1">
      <alignment horizontal="center" vertical="center"/>
      <protection locked="0"/>
    </xf>
    <xf numFmtId="0" fontId="73" fillId="0" borderId="0" xfId="0" applyFont="1" applyBorder="1" applyAlignment="1">
      <alignment wrapText="1"/>
    </xf>
    <xf numFmtId="0" fontId="14" fillId="30" borderId="0" xfId="0" applyFont="1" applyFill="1" applyBorder="1" applyAlignment="1">
      <alignment wrapText="1"/>
    </xf>
    <xf numFmtId="49" fontId="4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44" fillId="15" borderId="64" xfId="0" applyFont="1" applyFill="1" applyBorder="1" applyAlignment="1" applyProtection="1">
      <alignment horizontal="center" vertical="center" wrapText="1"/>
    </xf>
    <xf numFmtId="0" fontId="44" fillId="15" borderId="24" xfId="0" applyFont="1" applyFill="1" applyBorder="1" applyAlignment="1" applyProtection="1">
      <alignment horizontal="center" vertical="center" wrapText="1"/>
    </xf>
    <xf numFmtId="0" fontId="8" fillId="0" borderId="64" xfId="16" applyFont="1" applyFill="1" applyBorder="1" applyAlignment="1" applyProtection="1">
      <alignment horizontal="center" vertical="center" wrapText="1"/>
      <protection locked="0"/>
    </xf>
    <xf numFmtId="0" fontId="8" fillId="0" borderId="24" xfId="16" applyFont="1" applyFill="1" applyBorder="1" applyAlignment="1" applyProtection="1">
      <alignment horizontal="center" vertical="center" wrapText="1"/>
      <protection locked="0"/>
    </xf>
    <xf numFmtId="0" fontId="44" fillId="0" borderId="64" xfId="0" applyFont="1" applyFill="1" applyBorder="1" applyAlignment="1" applyProtection="1">
      <alignment horizontal="center" vertical="center" wrapText="1"/>
      <protection locked="0"/>
    </xf>
    <xf numFmtId="0" fontId="44" fillId="0" borderId="24" xfId="0" applyFont="1" applyFill="1" applyBorder="1" applyAlignment="1" applyProtection="1">
      <alignment horizontal="center" vertical="center" wrapText="1"/>
      <protection locked="0"/>
    </xf>
    <xf numFmtId="0" fontId="45" fillId="0" borderId="64" xfId="0" applyFont="1" applyFill="1" applyBorder="1" applyAlignment="1" applyProtection="1">
      <alignment horizontal="center" vertical="center" wrapText="1"/>
      <protection locked="0"/>
    </xf>
    <xf numFmtId="0" fontId="45" fillId="0" borderId="24" xfId="0" applyFont="1" applyFill="1" applyBorder="1" applyAlignment="1" applyProtection="1">
      <alignment horizontal="center" vertical="center" wrapText="1"/>
      <protection locked="0"/>
    </xf>
    <xf numFmtId="0" fontId="68" fillId="0" borderId="64" xfId="0" applyFont="1" applyFill="1" applyBorder="1" applyAlignment="1" applyProtection="1">
      <alignment horizontal="center" vertical="center" wrapText="1"/>
      <protection locked="0"/>
    </xf>
    <xf numFmtId="0" fontId="68" fillId="0" borderId="24" xfId="0" applyFont="1" applyFill="1" applyBorder="1" applyAlignment="1" applyProtection="1">
      <alignment horizontal="center" vertical="center" wrapText="1"/>
      <protection locked="0"/>
    </xf>
    <xf numFmtId="0" fontId="8" fillId="15" borderId="64" xfId="0" applyFont="1" applyFill="1" applyBorder="1" applyAlignment="1" applyProtection="1">
      <alignment horizontal="center" vertical="center" wrapText="1"/>
    </xf>
    <xf numFmtId="0" fontId="67" fillId="0" borderId="64" xfId="16" applyFont="1" applyFill="1" applyBorder="1" applyAlignment="1" applyProtection="1">
      <alignment horizontal="center" vertical="center" wrapText="1"/>
      <protection locked="0"/>
    </xf>
    <xf numFmtId="0" fontId="67" fillId="0" borderId="24" xfId="16" applyFont="1" applyFill="1" applyBorder="1" applyAlignment="1" applyProtection="1">
      <alignment horizontal="center" vertical="center" wrapText="1"/>
      <protection locked="0"/>
    </xf>
    <xf numFmtId="0" fontId="8" fillId="15" borderId="16" xfId="0" applyFont="1" applyFill="1" applyBorder="1" applyAlignment="1" applyProtection="1">
      <alignment horizontal="center" vertical="center" wrapText="1"/>
    </xf>
    <xf numFmtId="0" fontId="69" fillId="0" borderId="24" xfId="0" applyFont="1" applyFill="1" applyBorder="1" applyAlignment="1" applyProtection="1">
      <alignment horizontal="center" vertical="center" wrapText="1"/>
      <protection locked="0"/>
    </xf>
    <xf numFmtId="0" fontId="8" fillId="15" borderId="24" xfId="0" applyFont="1" applyFill="1" applyBorder="1" applyAlignment="1" applyProtection="1">
      <alignment horizontal="center" vertical="center" wrapText="1"/>
    </xf>
    <xf numFmtId="0" fontId="75" fillId="0" borderId="64" xfId="16" applyFont="1" applyFill="1" applyBorder="1" applyAlignment="1" applyProtection="1">
      <alignment horizontal="center" vertical="center" wrapText="1"/>
      <protection locked="0"/>
    </xf>
    <xf numFmtId="0" fontId="12" fillId="0" borderId="64" xfId="16" applyFont="1" applyFill="1" applyBorder="1" applyAlignment="1" applyProtection="1">
      <alignment horizontal="center" vertical="center" wrapText="1"/>
      <protection locked="0"/>
    </xf>
    <xf numFmtId="0" fontId="71" fillId="0" borderId="64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Border="1" applyAlignment="1" applyProtection="1">
      <alignment horizontal="left" vertical="center" wrapText="1"/>
    </xf>
    <xf numFmtId="0" fontId="67" fillId="0" borderId="64" xfId="0" applyFont="1" applyFill="1" applyBorder="1" applyAlignment="1" applyProtection="1">
      <alignment horizontal="center" vertical="center" wrapText="1"/>
      <protection locked="0"/>
    </xf>
    <xf numFmtId="0" fontId="18" fillId="23" borderId="12" xfId="0" applyFont="1" applyFill="1" applyBorder="1" applyAlignment="1" applyProtection="1">
      <alignment horizontal="left" vertical="center" wrapText="1"/>
    </xf>
    <xf numFmtId="0" fontId="18" fillId="23" borderId="25" xfId="0" applyFont="1" applyFill="1" applyBorder="1" applyAlignment="1" applyProtection="1">
      <alignment horizontal="left" vertical="center" wrapText="1"/>
    </xf>
    <xf numFmtId="0" fontId="18" fillId="23" borderId="67" xfId="0" applyFont="1" applyFill="1" applyBorder="1" applyAlignment="1" applyProtection="1">
      <alignment horizontal="left" vertical="center" wrapText="1"/>
    </xf>
    <xf numFmtId="0" fontId="18" fillId="23" borderId="10" xfId="0" applyFont="1" applyFill="1" applyBorder="1" applyAlignment="1" applyProtection="1">
      <alignment horizontal="left" wrapText="1"/>
    </xf>
    <xf numFmtId="0" fontId="18" fillId="23" borderId="13" xfId="0" applyFont="1" applyFill="1" applyBorder="1" applyAlignment="1" applyProtection="1">
      <alignment horizontal="left" wrapText="1"/>
    </xf>
    <xf numFmtId="0" fontId="18" fillId="23" borderId="12" xfId="0" applyFont="1" applyFill="1" applyBorder="1" applyAlignment="1" applyProtection="1">
      <alignment horizontal="left" wrapText="1"/>
    </xf>
    <xf numFmtId="0" fontId="18" fillId="23" borderId="25" xfId="0" applyFont="1" applyFill="1" applyBorder="1" applyAlignment="1" applyProtection="1">
      <alignment horizontal="left" wrapText="1"/>
    </xf>
    <xf numFmtId="0" fontId="18" fillId="23" borderId="10" xfId="0" applyFont="1" applyFill="1" applyBorder="1" applyAlignment="1" applyProtection="1">
      <alignment horizontal="left" vertical="center" wrapText="1"/>
    </xf>
    <xf numFmtId="0" fontId="18" fillId="23" borderId="13" xfId="0" applyFont="1" applyFill="1" applyBorder="1" applyAlignment="1" applyProtection="1">
      <alignment horizontal="left" vertical="center" wrapText="1"/>
    </xf>
    <xf numFmtId="0" fontId="18" fillId="23" borderId="14" xfId="0" applyFont="1" applyFill="1" applyBorder="1" applyAlignment="1" applyProtection="1">
      <alignment horizontal="left" vertical="center" wrapText="1"/>
    </xf>
    <xf numFmtId="0" fontId="18" fillId="23" borderId="11" xfId="0" applyFont="1" applyFill="1" applyBorder="1" applyAlignment="1" applyProtection="1">
      <alignment horizontal="left" vertical="center" wrapText="1"/>
    </xf>
    <xf numFmtId="0" fontId="18" fillId="23" borderId="0" xfId="0" applyFont="1" applyFill="1" applyBorder="1" applyAlignment="1" applyProtection="1">
      <alignment horizontal="left" vertical="center" wrapText="1"/>
    </xf>
    <xf numFmtId="0" fontId="18" fillId="23" borderId="15" xfId="0" applyFont="1" applyFill="1" applyBorder="1" applyAlignment="1" applyProtection="1">
      <alignment horizontal="left" vertical="center" wrapText="1"/>
    </xf>
    <xf numFmtId="0" fontId="18" fillId="23" borderId="26" xfId="0" applyFont="1" applyFill="1" applyBorder="1" applyAlignment="1" applyProtection="1">
      <alignment horizontal="left" vertical="center" wrapText="1"/>
    </xf>
    <xf numFmtId="0" fontId="18" fillId="23" borderId="65" xfId="0" applyFont="1" applyFill="1" applyBorder="1" applyAlignment="1" applyProtection="1">
      <alignment horizontal="left" vertical="center" wrapText="1"/>
    </xf>
    <xf numFmtId="0" fontId="18" fillId="23" borderId="66" xfId="0" applyFont="1" applyFill="1" applyBorder="1" applyAlignment="1" applyProtection="1">
      <alignment horizontal="left" vertical="center" wrapText="1"/>
    </xf>
    <xf numFmtId="0" fontId="18" fillId="15" borderId="10" xfId="0" applyFont="1" applyFill="1" applyBorder="1" applyAlignment="1" applyProtection="1">
      <alignment horizontal="center" vertical="center" wrapText="1"/>
    </xf>
    <xf numFmtId="0" fontId="18" fillId="15" borderId="12" xfId="0" applyFont="1" applyFill="1" applyBorder="1" applyAlignment="1" applyProtection="1">
      <alignment horizontal="center" vertical="center" wrapText="1"/>
    </xf>
    <xf numFmtId="0" fontId="8" fillId="15" borderId="27" xfId="0" applyFont="1" applyFill="1" applyBorder="1" applyAlignment="1" applyProtection="1">
      <alignment horizontal="center" vertical="center" wrapText="1"/>
    </xf>
    <xf numFmtId="0" fontId="8" fillId="15" borderId="28" xfId="0" applyFont="1" applyFill="1" applyBorder="1" applyAlignment="1" applyProtection="1">
      <alignment horizontal="center" vertical="center" wrapText="1"/>
    </xf>
    <xf numFmtId="0" fontId="8" fillId="0" borderId="64" xfId="0" applyFont="1" applyFill="1" applyBorder="1" applyAlignment="1" applyProtection="1">
      <alignment horizontal="center" vertical="center" wrapText="1"/>
      <protection locked="0"/>
    </xf>
    <xf numFmtId="0" fontId="20" fillId="22" borderId="43" xfId="0" applyFont="1" applyFill="1" applyBorder="1" applyAlignment="1" applyProtection="1">
      <alignment horizontal="left" vertical="center"/>
      <protection locked="0"/>
    </xf>
    <xf numFmtId="0" fontId="20" fillId="22" borderId="44" xfId="0" applyFont="1" applyFill="1" applyBorder="1" applyAlignment="1" applyProtection="1">
      <alignment horizontal="left" vertical="center"/>
      <protection locked="0"/>
    </xf>
    <xf numFmtId="0" fontId="27" fillId="22" borderId="45" xfId="0" applyFont="1" applyFill="1" applyBorder="1" applyAlignment="1" applyProtection="1">
      <alignment horizontal="left" vertical="center"/>
      <protection locked="0"/>
    </xf>
    <xf numFmtId="0" fontId="27" fillId="22" borderId="46" xfId="0" applyFont="1" applyFill="1" applyBorder="1" applyAlignment="1" applyProtection="1">
      <alignment horizontal="left" vertical="center"/>
      <protection locked="0"/>
    </xf>
    <xf numFmtId="0" fontId="6" fillId="23" borderId="48" xfId="0" applyFont="1" applyFill="1" applyBorder="1" applyAlignment="1" applyProtection="1">
      <alignment horizontal="center"/>
    </xf>
    <xf numFmtId="0" fontId="6" fillId="23" borderId="49" xfId="0" applyFont="1" applyFill="1" applyBorder="1" applyAlignment="1" applyProtection="1">
      <alignment horizontal="center"/>
    </xf>
    <xf numFmtId="0" fontId="5" fillId="22" borderId="48" xfId="0" applyFont="1" applyFill="1" applyBorder="1" applyAlignment="1" applyProtection="1">
      <alignment horizontal="right"/>
    </xf>
    <xf numFmtId="0" fontId="5" fillId="22" borderId="32" xfId="0" applyFont="1" applyFill="1" applyBorder="1" applyAlignment="1" applyProtection="1">
      <alignment horizontal="right"/>
    </xf>
    <xf numFmtId="0" fontId="5" fillId="22" borderId="49" xfId="0" applyFont="1" applyFill="1" applyBorder="1" applyAlignment="1" applyProtection="1">
      <alignment horizontal="right"/>
    </xf>
    <xf numFmtId="0" fontId="5" fillId="23" borderId="48" xfId="0" applyFont="1" applyFill="1" applyBorder="1" applyAlignment="1" applyProtection="1">
      <alignment horizontal="center"/>
    </xf>
    <xf numFmtId="0" fontId="5" fillId="23" borderId="32" xfId="0" applyFont="1" applyFill="1" applyBorder="1" applyAlignment="1" applyProtection="1">
      <alignment horizontal="center"/>
    </xf>
    <xf numFmtId="0" fontId="5" fillId="23" borderId="49" xfId="0" applyFont="1" applyFill="1" applyBorder="1" applyAlignment="1" applyProtection="1">
      <alignment horizontal="center"/>
    </xf>
    <xf numFmtId="0" fontId="14" fillId="22" borderId="16" xfId="0" applyFont="1" applyFill="1" applyBorder="1" applyAlignment="1" applyProtection="1">
      <alignment horizontal="right"/>
    </xf>
  </cellXfs>
  <cellStyles count="27">
    <cellStyle name="Akzent1 2" xfId="1" xr:uid="{00000000-0005-0000-0000-000000000000}"/>
    <cellStyle name="Akzent2 2" xfId="2" xr:uid="{00000000-0005-0000-0000-000001000000}"/>
    <cellStyle name="Akzent3 2" xfId="3" xr:uid="{00000000-0005-0000-0000-000002000000}"/>
    <cellStyle name="Akzent4 2" xfId="4" xr:uid="{00000000-0005-0000-0000-000003000000}"/>
    <cellStyle name="Akzent5 2" xfId="5" xr:uid="{00000000-0005-0000-0000-000004000000}"/>
    <cellStyle name="Akzent6 2" xfId="6" xr:uid="{00000000-0005-0000-0000-000005000000}"/>
    <cellStyle name="Ausgabe 2" xfId="7" xr:uid="{00000000-0005-0000-0000-000006000000}"/>
    <cellStyle name="Berechnung 2" xfId="8" xr:uid="{00000000-0005-0000-0000-000007000000}"/>
    <cellStyle name="Eingabe 2" xfId="9" xr:uid="{00000000-0005-0000-0000-000008000000}"/>
    <cellStyle name="Ergebnis 1" xfId="10" xr:uid="{00000000-0005-0000-0000-000009000000}"/>
    <cellStyle name="Erklärender Text 2" xfId="11" xr:uid="{00000000-0005-0000-0000-00000A000000}"/>
    <cellStyle name="Gut 2" xfId="12" xr:uid="{00000000-0005-0000-0000-00000B000000}"/>
    <cellStyle name="Neutral 2" xfId="13" xr:uid="{00000000-0005-0000-0000-00000C000000}"/>
    <cellStyle name="Notiz 2" xfId="14" xr:uid="{00000000-0005-0000-0000-00000D000000}"/>
    <cellStyle name="Schlecht 2" xfId="15" xr:uid="{00000000-0005-0000-0000-00000E000000}"/>
    <cellStyle name="Standard" xfId="0" builtinId="0"/>
    <cellStyle name="Standard 2" xfId="16" xr:uid="{00000000-0005-0000-0000-000010000000}"/>
    <cellStyle name="Standard 3" xfId="17" xr:uid="{00000000-0005-0000-0000-000011000000}"/>
    <cellStyle name="Standard 4" xfId="18" xr:uid="{00000000-0005-0000-0000-000012000000}"/>
    <cellStyle name="Überschrift 1 2" xfId="19" xr:uid="{00000000-0005-0000-0000-000013000000}"/>
    <cellStyle name="Überschrift 2 2" xfId="20" xr:uid="{00000000-0005-0000-0000-000014000000}"/>
    <cellStyle name="Überschrift 3 2" xfId="21" xr:uid="{00000000-0005-0000-0000-000015000000}"/>
    <cellStyle name="Überschrift 4 2" xfId="22" xr:uid="{00000000-0005-0000-0000-000016000000}"/>
    <cellStyle name="Überschrift 5" xfId="23" xr:uid="{00000000-0005-0000-0000-000017000000}"/>
    <cellStyle name="Verknüpfte Zelle 2" xfId="24" xr:uid="{00000000-0005-0000-0000-000018000000}"/>
    <cellStyle name="Warnender Text 2" xfId="25" xr:uid="{00000000-0005-0000-0000-000019000000}"/>
    <cellStyle name="Zelle überprüfen 2" xfId="26" xr:uid="{00000000-0005-0000-0000-00001A000000}"/>
  </cellStyles>
  <dxfs count="235">
    <dxf>
      <font>
        <strike val="0"/>
        <color auto="1"/>
      </font>
      <numFmt numFmtId="172" formatCode="0.0"/>
      <fill>
        <patternFill>
          <bgColor theme="0"/>
        </patternFill>
      </fill>
    </dxf>
    <dxf>
      <font>
        <strike val="0"/>
        <color auto="1"/>
      </font>
      <fill>
        <patternFill>
          <bgColor theme="9" tint="0.59996337778862885"/>
        </patternFill>
      </fill>
    </dxf>
    <dxf>
      <font>
        <strike val="0"/>
        <color auto="1"/>
      </font>
      <fill>
        <patternFill>
          <bgColor theme="9" tint="0.59996337778862885"/>
        </patternFill>
      </fill>
    </dxf>
    <dxf>
      <fill>
        <patternFill>
          <bgColor rgb="FFFF9933"/>
        </patternFill>
      </fill>
    </dxf>
    <dxf>
      <fill>
        <patternFill>
          <bgColor rgb="FF99FF66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rgb="FFFF9933"/>
        </patternFill>
      </fill>
    </dxf>
    <dxf>
      <fill>
        <patternFill>
          <bgColor rgb="FF99FF66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rgb="FFFF9933"/>
        </patternFill>
      </fill>
    </dxf>
    <dxf>
      <fill>
        <patternFill>
          <bgColor rgb="FF99FF66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rgb="FFFF9933"/>
        </patternFill>
      </fill>
    </dxf>
    <dxf>
      <fill>
        <patternFill>
          <bgColor rgb="FF99FF66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ont>
        <strike val="0"/>
        <color auto="1"/>
      </font>
      <numFmt numFmtId="175" formatCode="#,###&quot;&quot;"/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ont>
        <strike val="0"/>
        <color auto="1"/>
      </font>
      <numFmt numFmtId="175" formatCode="#,###&quot;&quot;"/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ont>
        <strike val="0"/>
        <color auto="1"/>
      </font>
      <numFmt numFmtId="175" formatCode="#,###&quot;&quot;"/>
    </dxf>
    <dxf>
      <font>
        <strike val="0"/>
        <color auto="1"/>
      </font>
      <numFmt numFmtId="175" formatCode="#,###&quot;&quot;"/>
    </dxf>
    <dxf>
      <font>
        <strike val="0"/>
        <color auto="1"/>
      </font>
      <numFmt numFmtId="175" formatCode="#,###&quot;&quot;"/>
    </dxf>
    <dxf>
      <font>
        <strike val="0"/>
        <color auto="1"/>
      </font>
      <numFmt numFmtId="175" formatCode="#,###&quot;&quot;"/>
    </dxf>
    <dxf>
      <font>
        <strike val="0"/>
        <color auto="1"/>
      </font>
      <numFmt numFmtId="175" formatCode="#,###&quot;&quot;"/>
    </dxf>
    <dxf>
      <font>
        <strike val="0"/>
        <color auto="1"/>
      </font>
      <numFmt numFmtId="175" formatCode="#,###&quot;&quot;"/>
    </dxf>
    <dxf>
      <font>
        <strike val="0"/>
        <color auto="1"/>
      </font>
      <numFmt numFmtId="175" formatCode="#,###&quot;&quot;"/>
    </dxf>
    <dxf>
      <font>
        <strike val="0"/>
        <color auto="1"/>
      </font>
      <numFmt numFmtId="175" formatCode="#,###&quot;&quot;"/>
    </dxf>
    <dxf>
      <font>
        <strike val="0"/>
        <color auto="1"/>
      </font>
      <numFmt numFmtId="175" formatCode="#,###&quot;&quot;"/>
    </dxf>
    <dxf>
      <font>
        <strike val="0"/>
        <color auto="1"/>
      </font>
      <numFmt numFmtId="175" formatCode="#,###&quot;&quot;"/>
    </dxf>
    <dxf>
      <font>
        <strike val="0"/>
        <color auto="1"/>
      </font>
      <numFmt numFmtId="175" formatCode="#,###&quot;&quot;"/>
    </dxf>
    <dxf>
      <font>
        <strike val="0"/>
        <color auto="1"/>
      </font>
      <numFmt numFmtId="175" formatCode="#,###&quot;&quot;"/>
    </dxf>
    <dxf>
      <font>
        <strike val="0"/>
        <color auto="1"/>
      </font>
      <numFmt numFmtId="175" formatCode="#,###&quot;&quot;"/>
    </dxf>
    <dxf>
      <font>
        <strike val="0"/>
        <color auto="1"/>
      </font>
      <numFmt numFmtId="175" formatCode="#,###&quot;&quot;"/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7C8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Planungsübersicht!$D$4</c:f>
          <c:strCache>
            <c:ptCount val="1"/>
            <c:pt idx="0">
              <c:v>Ganztagsgrundschule Sternschanze</c:v>
            </c:pt>
          </c:strCache>
        </c:strRef>
      </c:tx>
      <c:layout>
        <c:manualLayout>
          <c:xMode val="edge"/>
          <c:yMode val="edge"/>
          <c:x val="0.18767200041801818"/>
          <c:y val="7.65620148545261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385075872146201"/>
          <c:y val="0.15628180573062503"/>
          <c:w val="0.78426491193881298"/>
          <c:h val="0.659163269871930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'CO2-Schulbilanz'!$B$15</c:f>
              <c:strCache>
                <c:ptCount val="1"/>
                <c:pt idx="0">
                  <c:v>Summe CO2-Emissionen:</c:v>
                </c:pt>
              </c:strCache>
            </c:strRef>
          </c:tx>
          <c:spPr>
            <a:gradFill rotWithShape="0">
              <a:gsLst>
                <a:gs pos="0">
                  <a:srgbClr val="000000"/>
                </a:gs>
                <a:gs pos="100000">
                  <a:srgbClr val="C0C0C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000000"/>
                  </a:gs>
                  <a:gs pos="100000">
                    <a:srgbClr val="C0C0C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23A-4BD3-8B02-14A11694A54F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000000"/>
                  </a:gs>
                  <a:gs pos="100000">
                    <a:srgbClr val="C0C0C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23A-4BD3-8B02-14A11694A54F}"/>
              </c:ext>
            </c:extLst>
          </c:dPt>
          <c:cat>
            <c:numRef>
              <c:f>'CO2-Schulbilanz'!$E$6:$R$6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'CO2-Schulbilanz'!$E$8:$R$8</c:f>
              <c:numCache>
                <c:formatCode>#,###\ "kg"</c:formatCode>
                <c:ptCount val="14"/>
                <c:pt idx="0">
                  <c:v>305955.408</c:v>
                </c:pt>
                <c:pt idx="1">
                  <c:v>311453.56099999999</c:v>
                </c:pt>
                <c:pt idx="2">
                  <c:v>322451.516</c:v>
                </c:pt>
                <c:pt idx="3">
                  <c:v>269071.65700000001</c:v>
                </c:pt>
                <c:pt idx="4">
                  <c:v>282175.67</c:v>
                </c:pt>
                <c:pt idx="5">
                  <c:v>295323.79200000002</c:v>
                </c:pt>
                <c:pt idx="6">
                  <c:v>261828.13</c:v>
                </c:pt>
                <c:pt idx="7">
                  <c:v>236459.337</c:v>
                </c:pt>
                <c:pt idx="8">
                  <c:v>235955.09300000002</c:v>
                </c:pt>
                <c:pt idx="9">
                  <c:v>213626.11099999998</c:v>
                </c:pt>
                <c:pt idx="10">
                  <c:v>259502.565</c:v>
                </c:pt>
                <c:pt idx="11">
                  <c:v>244966.61499999999</c:v>
                </c:pt>
                <c:pt idx="12">
                  <c:v>236540.41800000003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3A-4BD3-8B02-14A11694A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944216"/>
        <c:axId val="434941472"/>
      </c:barChart>
      <c:lineChart>
        <c:grouping val="standard"/>
        <c:varyColors val="0"/>
        <c:ser>
          <c:idx val="2"/>
          <c:order val="1"/>
          <c:tx>
            <c:strRef>
              <c:f>'CO2-Schulbilanz'!$D$7</c:f>
              <c:strCache>
                <c:ptCount val="1"/>
                <c:pt idx="0">
                  <c:v>Emissions-Ziel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000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'CO2-Schulbilanz'!$E$6:$R$6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'CO2-Schulbilanz'!$E$7:$R$7</c:f>
              <c:numCache>
                <c:formatCode>#,###\ "kg"</c:formatCode>
                <c:ptCount val="14"/>
                <c:pt idx="0">
                  <c:v>305955.408</c:v>
                </c:pt>
                <c:pt idx="1">
                  <c:v>299780.58260502171</c:v>
                </c:pt>
                <c:pt idx="2">
                  <c:v>293730.37820925284</c:v>
                </c:pt>
                <c:pt idx="3">
                  <c:v>287802.27969810291</c:v>
                </c:pt>
                <c:pt idx="4">
                  <c:v>281993.82271729846</c:v>
                </c:pt>
                <c:pt idx="5">
                  <c:v>276302.59264843242</c:v>
                </c:pt>
                <c:pt idx="6">
                  <c:v>270726.22360518976</c:v>
                </c:pt>
                <c:pt idx="7">
                  <c:v>265262.3974498309</c:v>
                </c:pt>
                <c:pt idx="8">
                  <c:v>259908.84282952483</c:v>
                </c:pt>
                <c:pt idx="9">
                  <c:v>254663.3342321309</c:v>
                </c:pt>
                <c:pt idx="10">
                  <c:v>249523.69106103716</c:v>
                </c:pt>
                <c:pt idx="11">
                  <c:v>244487.77672867014</c:v>
                </c:pt>
                <c:pt idx="12">
                  <c:v>239553.49776829965</c:v>
                </c:pt>
                <c:pt idx="13">
                  <c:v>234718.8029637693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3A-4BD3-8B02-14A11694A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944216"/>
        <c:axId val="434941472"/>
      </c:lineChart>
      <c:catAx>
        <c:axId val="434944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88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43494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941472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400"/>
                  <a:t>CO</a:t>
                </a:r>
                <a:r>
                  <a:rPr lang="de-DE" sz="1400" baseline="-25000"/>
                  <a:t>2</a:t>
                </a:r>
                <a:r>
                  <a:rPr lang="de-DE" sz="1400"/>
                  <a:t>-Emission (kg)</a:t>
                </a:r>
              </a:p>
            </c:rich>
          </c:tx>
          <c:layout>
            <c:manualLayout>
              <c:xMode val="edge"/>
              <c:yMode val="edge"/>
              <c:x val="1.3534142841639435E-3"/>
              <c:y val="0.28714022449321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#\ &quot;kg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434944216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DDFF7D"/>
            </a:gs>
          </a:gsLst>
          <a:path path="rect">
            <a:fillToRect r="100000" b="100000"/>
          </a:path>
        </a:gra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</c:legendEntry>
      <c:layout>
        <c:manualLayout>
          <c:xMode val="edge"/>
          <c:yMode val="edge"/>
          <c:x val="0.20520673813169985"/>
          <c:y val="0.91702127659574473"/>
          <c:w val="0.78866768759571215"/>
          <c:h val="5.95744680851063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" l="0" r="0" t="0" header="0" footer="0.511811023622047"/>
    <c:pageSetup paperSize="9" orientation="landscape" horizontalDpi="-3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Planungsübersicht!$D$4</c:f>
          <c:strCache>
            <c:ptCount val="1"/>
            <c:pt idx="0">
              <c:v>Ganztagsgrundschule Sternschanze</c:v>
            </c:pt>
          </c:strCache>
        </c:strRef>
      </c:tx>
      <c:layout>
        <c:manualLayout>
          <c:xMode val="edge"/>
          <c:yMode val="edge"/>
          <c:x val="6.9258877775413202E-2"/>
          <c:y val="9.01882153206685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77303784185498E-2"/>
          <c:y val="0.17012561701392298"/>
          <c:w val="0.91299989794396408"/>
          <c:h val="0.6475764228356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Bilanz_pro_h_pro_m²!$B$49</c:f>
              <c:strCache>
                <c:ptCount val="1"/>
                <c:pt idx="0">
                  <c:v>Strom: CO2 [g pro m² und Std.]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Bilanz_pro_h_pro_m²!$D$29:$AA$29</c:f>
              <c:numCache>
                <c:formatCode>General</c:formatCode>
                <c:ptCount val="2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</c:numCache>
            </c:numRef>
          </c:cat>
          <c:val>
            <c:numRef>
              <c:f>Bilanz_pro_h_pro_m²!$D$49:$AA$49</c:f>
              <c:numCache>
                <c:formatCode>0.00</c:formatCode>
                <c:ptCount val="24"/>
                <c:pt idx="0">
                  <c:v>11.502673</c:v>
                </c:pt>
                <c:pt idx="1">
                  <c:v>11.011846625</c:v>
                </c:pt>
                <c:pt idx="2">
                  <c:v>11.188602749999999</c:v>
                </c:pt>
                <c:pt idx="3">
                  <c:v>11.083135375000001</c:v>
                </c:pt>
                <c:pt idx="4">
                  <c:v>10.788319750000001</c:v>
                </c:pt>
                <c:pt idx="5">
                  <c:v>12.128148500000002</c:v>
                </c:pt>
                <c:pt idx="6">
                  <c:v>11.104721875000001</c:v>
                </c:pt>
                <c:pt idx="7">
                  <c:v>9.0708605000000002</c:v>
                </c:pt>
                <c:pt idx="8">
                  <c:v>9.0588013750000016</c:v>
                </c:pt>
                <c:pt idx="9">
                  <c:v>8.5555161249999987</c:v>
                </c:pt>
                <c:pt idx="10">
                  <c:v>8.7840398749999995</c:v>
                </c:pt>
                <c:pt idx="11">
                  <c:v>8.757989499999999</c:v>
                </c:pt>
                <c:pt idx="12">
                  <c:v>8.913625500000002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F-4616-BB70-8FF9E4E936DA}"/>
            </c:ext>
          </c:extLst>
        </c:ser>
        <c:ser>
          <c:idx val="0"/>
          <c:order val="1"/>
          <c:tx>
            <c:strRef>
              <c:f>Bilanz_pro_h_pro_m²!$B$39</c:f>
              <c:strCache>
                <c:ptCount val="1"/>
                <c:pt idx="0">
                  <c:v>Wärme: CO2 [g pro m² und Std.]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Bilanz_pro_h_pro_m²!$D$29:$AA$29</c:f>
              <c:numCache>
                <c:formatCode>General</c:formatCode>
                <c:ptCount val="2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</c:numCache>
            </c:numRef>
          </c:cat>
          <c:val>
            <c:numRef>
              <c:f>Bilanz_pro_h_pro_m²!$D$39:$AA$39</c:f>
              <c:numCache>
                <c:formatCode>0.00</c:formatCode>
                <c:ptCount val="24"/>
                <c:pt idx="0">
                  <c:v>53.306863999999997</c:v>
                </c:pt>
                <c:pt idx="1">
                  <c:v>51.879281808622508</c:v>
                </c:pt>
                <c:pt idx="2">
                  <c:v>53.687997441146365</c:v>
                </c:pt>
                <c:pt idx="3">
                  <c:v>48.482297780517882</c:v>
                </c:pt>
                <c:pt idx="4">
                  <c:v>49.523827981651372</c:v>
                </c:pt>
                <c:pt idx="5">
                  <c:v>48.927399117971333</c:v>
                </c:pt>
                <c:pt idx="6">
                  <c:v>47.462007352941178</c:v>
                </c:pt>
                <c:pt idx="7">
                  <c:v>47.524078512396692</c:v>
                </c:pt>
                <c:pt idx="8">
                  <c:v>48.095306859205778</c:v>
                </c:pt>
                <c:pt idx="9">
                  <c:v>35.469343000000002</c:v>
                </c:pt>
                <c:pt idx="10">
                  <c:v>46.207979999999999</c:v>
                </c:pt>
                <c:pt idx="11">
                  <c:v>42.997727499999996</c:v>
                </c:pt>
                <c:pt idx="12">
                  <c:v>40.290887000000005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F-4616-BB70-8FF9E4E936DA}"/>
            </c:ext>
          </c:extLst>
        </c:ser>
        <c:ser>
          <c:idx val="2"/>
          <c:order val="2"/>
          <c:tx>
            <c:strRef>
              <c:f>Bilanz_pro_h_pro_m²!$B$51</c:f>
              <c:strCache>
                <c:ptCount val="1"/>
                <c:pt idx="0">
                  <c:v>Gesamtemissionen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Bilanz_pro_h_pro_m²!$D$29:$AA$29</c:f>
              <c:numCache>
                <c:formatCode>General</c:formatCode>
                <c:ptCount val="2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</c:numCache>
            </c:numRef>
          </c:cat>
          <c:val>
            <c:numRef>
              <c:f>Bilanz_pro_h_pro_m²!$D$51:$AA$51</c:f>
              <c:numCache>
                <c:formatCode>0.0</c:formatCode>
                <c:ptCount val="24"/>
                <c:pt idx="0">
                  <c:v>64.809536999999992</c:v>
                </c:pt>
                <c:pt idx="1">
                  <c:v>62.891128433622512</c:v>
                </c:pt>
                <c:pt idx="2">
                  <c:v>64.876600191146366</c:v>
                </c:pt>
                <c:pt idx="3">
                  <c:v>59.56543315551788</c:v>
                </c:pt>
                <c:pt idx="4">
                  <c:v>60.312147731651372</c:v>
                </c:pt>
                <c:pt idx="5">
                  <c:v>61.055547617971335</c:v>
                </c:pt>
                <c:pt idx="6">
                  <c:v>58.566729227941181</c:v>
                </c:pt>
                <c:pt idx="7">
                  <c:v>56.594939012396694</c:v>
                </c:pt>
                <c:pt idx="8">
                  <c:v>57.154108234205779</c:v>
                </c:pt>
                <c:pt idx="9">
                  <c:v>44.024859124999999</c:v>
                </c:pt>
                <c:pt idx="10">
                  <c:v>54.992019874999997</c:v>
                </c:pt>
                <c:pt idx="11">
                  <c:v>51.755716999999997</c:v>
                </c:pt>
                <c:pt idx="12">
                  <c:v>49.204512500000007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F-4616-BB70-8FF9E4E93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729688"/>
        <c:axId val="434723808"/>
      </c:barChart>
      <c:catAx>
        <c:axId val="434729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/>
            </a:pPr>
            <a:endParaRPr lang="de-DE"/>
          </a:p>
        </c:txPr>
        <c:crossAx val="434723808"/>
        <c:crosses val="autoZero"/>
        <c:auto val="1"/>
        <c:lblAlgn val="ctr"/>
        <c:lblOffset val="100"/>
        <c:noMultiLvlLbl val="0"/>
      </c:catAx>
      <c:valAx>
        <c:axId val="4347238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de-DE" sz="1600"/>
                  <a:t>CO</a:t>
                </a:r>
                <a:r>
                  <a:rPr lang="de-DE" sz="1600" baseline="-25000"/>
                  <a:t>2</a:t>
                </a:r>
                <a:r>
                  <a:rPr lang="de-DE" sz="1600"/>
                  <a:t> in Gramm</a:t>
                </a:r>
              </a:p>
            </c:rich>
          </c:tx>
          <c:layout>
            <c:manualLayout>
              <c:xMode val="edge"/>
              <c:yMode val="edge"/>
              <c:x val="4.6551748598992696E-3"/>
              <c:y val="0.348157753515011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43472968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6.4171156983755417E-2"/>
          <c:y val="0.92565055762081783"/>
          <c:w val="0.91871654962048666"/>
          <c:h val="5.390334572490707E-2"/>
        </c:manualLayout>
      </c:layout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200"/>
          </a:pPr>
          <a:endParaRPr lang="de-DE"/>
        </a:p>
      </c:txPr>
    </c:legend>
    <c:plotVisOnly val="0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" l="0.196850393700787" r="0.196850393700787" t="0" header="0.31496062992126012" footer="0.31496062992126012"/>
    <c:pageSetup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Planungsübersicht!$D$4</c:f>
          <c:strCache>
            <c:ptCount val="1"/>
            <c:pt idx="0">
              <c:v>Ganztagsgrundschule Sternschanze</c:v>
            </c:pt>
          </c:strCache>
        </c:strRef>
      </c:tx>
      <c:layout>
        <c:manualLayout>
          <c:xMode val="edge"/>
          <c:yMode val="edge"/>
          <c:x val="6.9258888093533755E-2"/>
          <c:y val="9.01882153206685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77303784185498E-2"/>
          <c:y val="0.17012561701392298"/>
          <c:w val="0.91299989794396408"/>
          <c:h val="0.6475764228356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Bilanz_pro_h_pro_m²!$B$49</c:f>
              <c:strCache>
                <c:ptCount val="1"/>
                <c:pt idx="0">
                  <c:v>Strom: CO2 [g pro m² und Std.]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Bilanz_pro_h_pro_m²!$D$29:$AK$29</c:f>
              <c:numCache>
                <c:formatCode>General</c:formatCode>
                <c:ptCount val="3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</c:numCache>
            </c:numRef>
          </c:cat>
          <c:val>
            <c:numRef>
              <c:f>Bilanz_pro_h_pro_m²!$D$49:$AK$49</c:f>
              <c:numCache>
                <c:formatCode>0.00</c:formatCode>
                <c:ptCount val="34"/>
                <c:pt idx="0">
                  <c:v>11.502673</c:v>
                </c:pt>
                <c:pt idx="1">
                  <c:v>11.011846625</c:v>
                </c:pt>
                <c:pt idx="2">
                  <c:v>11.188602749999999</c:v>
                </c:pt>
                <c:pt idx="3">
                  <c:v>11.083135375000001</c:v>
                </c:pt>
                <c:pt idx="4">
                  <c:v>10.788319750000001</c:v>
                </c:pt>
                <c:pt idx="5">
                  <c:v>12.128148500000002</c:v>
                </c:pt>
                <c:pt idx="6">
                  <c:v>11.104721875000001</c:v>
                </c:pt>
                <c:pt idx="7">
                  <c:v>9.0708605000000002</c:v>
                </c:pt>
                <c:pt idx="8">
                  <c:v>9.0588013750000016</c:v>
                </c:pt>
                <c:pt idx="9">
                  <c:v>8.5555161249999987</c:v>
                </c:pt>
                <c:pt idx="10">
                  <c:v>8.7840398749999995</c:v>
                </c:pt>
                <c:pt idx="11">
                  <c:v>8.757989499999999</c:v>
                </c:pt>
                <c:pt idx="12">
                  <c:v>8.913625500000002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D-49F3-9E3D-954113822162}"/>
            </c:ext>
          </c:extLst>
        </c:ser>
        <c:ser>
          <c:idx val="0"/>
          <c:order val="1"/>
          <c:tx>
            <c:strRef>
              <c:f>Bilanz_pro_h_pro_m²!$B$39</c:f>
              <c:strCache>
                <c:ptCount val="1"/>
                <c:pt idx="0">
                  <c:v>Wärme: CO2 [g pro m² und Std.]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Bilanz_pro_h_pro_m²!$D$29:$AK$29</c:f>
              <c:numCache>
                <c:formatCode>General</c:formatCode>
                <c:ptCount val="3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</c:numCache>
            </c:numRef>
          </c:cat>
          <c:val>
            <c:numRef>
              <c:f>Bilanz_pro_h_pro_m²!$D$39:$AK$39</c:f>
              <c:numCache>
                <c:formatCode>0.00</c:formatCode>
                <c:ptCount val="34"/>
                <c:pt idx="0">
                  <c:v>53.306863999999997</c:v>
                </c:pt>
                <c:pt idx="1">
                  <c:v>51.879281808622508</c:v>
                </c:pt>
                <c:pt idx="2">
                  <c:v>53.687997441146365</c:v>
                </c:pt>
                <c:pt idx="3">
                  <c:v>48.482297780517882</c:v>
                </c:pt>
                <c:pt idx="4">
                  <c:v>49.523827981651372</c:v>
                </c:pt>
                <c:pt idx="5">
                  <c:v>48.927399117971333</c:v>
                </c:pt>
                <c:pt idx="6">
                  <c:v>47.462007352941178</c:v>
                </c:pt>
                <c:pt idx="7">
                  <c:v>47.524078512396692</c:v>
                </c:pt>
                <c:pt idx="8">
                  <c:v>48.095306859205778</c:v>
                </c:pt>
                <c:pt idx="9">
                  <c:v>35.469343000000002</c:v>
                </c:pt>
                <c:pt idx="10">
                  <c:v>46.207979999999999</c:v>
                </c:pt>
                <c:pt idx="11">
                  <c:v>42.997727499999996</c:v>
                </c:pt>
                <c:pt idx="12">
                  <c:v>40.290887000000005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D-49F3-9E3D-954113822162}"/>
            </c:ext>
          </c:extLst>
        </c:ser>
        <c:ser>
          <c:idx val="2"/>
          <c:order val="2"/>
          <c:tx>
            <c:strRef>
              <c:f>Bilanz_pro_h_pro_m²!$B$51</c:f>
              <c:strCache>
                <c:ptCount val="1"/>
                <c:pt idx="0">
                  <c:v>Gesamtemissionen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Bilanz_pro_h_pro_m²!$D$29:$AK$29</c:f>
              <c:numCache>
                <c:formatCode>General</c:formatCode>
                <c:ptCount val="3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</c:numCache>
            </c:numRef>
          </c:cat>
          <c:val>
            <c:numRef>
              <c:f>Bilanz_pro_h_pro_m²!$D$51:$AK$51</c:f>
              <c:numCache>
                <c:formatCode>0.0</c:formatCode>
                <c:ptCount val="34"/>
                <c:pt idx="0">
                  <c:v>64.809536999999992</c:v>
                </c:pt>
                <c:pt idx="1">
                  <c:v>62.891128433622512</c:v>
                </c:pt>
                <c:pt idx="2">
                  <c:v>64.876600191146366</c:v>
                </c:pt>
                <c:pt idx="3">
                  <c:v>59.56543315551788</c:v>
                </c:pt>
                <c:pt idx="4">
                  <c:v>60.312147731651372</c:v>
                </c:pt>
                <c:pt idx="5">
                  <c:v>61.055547617971335</c:v>
                </c:pt>
                <c:pt idx="6">
                  <c:v>58.566729227941181</c:v>
                </c:pt>
                <c:pt idx="7">
                  <c:v>56.594939012396694</c:v>
                </c:pt>
                <c:pt idx="8">
                  <c:v>57.154108234205779</c:v>
                </c:pt>
                <c:pt idx="9">
                  <c:v>44.024859124999999</c:v>
                </c:pt>
                <c:pt idx="10">
                  <c:v>54.992019874999997</c:v>
                </c:pt>
                <c:pt idx="11">
                  <c:v>51.755716999999997</c:v>
                </c:pt>
                <c:pt idx="12">
                  <c:v>49.204512500000007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DD-49F3-9E3D-954113822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729296"/>
        <c:axId val="434728904"/>
      </c:barChart>
      <c:catAx>
        <c:axId val="43472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/>
            </a:pPr>
            <a:endParaRPr lang="de-DE"/>
          </a:p>
        </c:txPr>
        <c:crossAx val="434728904"/>
        <c:crosses val="autoZero"/>
        <c:auto val="1"/>
        <c:lblAlgn val="ctr"/>
        <c:lblOffset val="100"/>
        <c:noMultiLvlLbl val="0"/>
      </c:catAx>
      <c:valAx>
        <c:axId val="434728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de-DE" sz="1600"/>
                  <a:t>CO</a:t>
                </a:r>
                <a:r>
                  <a:rPr lang="de-DE" sz="1600" baseline="-25000"/>
                  <a:t>2</a:t>
                </a:r>
                <a:r>
                  <a:rPr lang="de-DE" sz="1600"/>
                  <a:t> in Gramm</a:t>
                </a:r>
              </a:p>
            </c:rich>
          </c:tx>
          <c:layout>
            <c:manualLayout>
              <c:xMode val="edge"/>
              <c:yMode val="edge"/>
              <c:x val="4.6551181102362209E-3"/>
              <c:y val="0.348157753515011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43472929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6.6363636363636361E-2"/>
          <c:y val="0.92565055762081783"/>
          <c:w val="0.91909090909090907"/>
          <c:h val="5.3903345724907063E-2"/>
        </c:manualLayout>
      </c:layout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200"/>
          </a:pPr>
          <a:endParaRPr lang="de-DE"/>
        </a:p>
      </c:txPr>
    </c:legend>
    <c:plotVisOnly val="0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" l="0.196850393700787" r="0.196850393700787" t="0" header="0.31496062992126012" footer="0.31496062992126012"/>
    <c:pageSetup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Planungsübersicht!$D$4</c:f>
          <c:strCache>
            <c:ptCount val="1"/>
            <c:pt idx="0">
              <c:v>Ganztagsgrundschule Sternschanze</c:v>
            </c:pt>
          </c:strCache>
        </c:strRef>
      </c:tx>
      <c:layout>
        <c:manualLayout>
          <c:xMode val="edge"/>
          <c:yMode val="edge"/>
          <c:x val="5.109647008409663E-2"/>
          <c:y val="9.01882153206685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73534558180315E-2"/>
          <c:y val="0.17012561701392298"/>
          <c:w val="0.92582037822195296"/>
          <c:h val="0.6475764228356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Bilanz_pro_h_pro_m²!$B$49</c:f>
              <c:strCache>
                <c:ptCount val="1"/>
                <c:pt idx="0">
                  <c:v>Strom: CO2 [g pro m² und Std.]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Bilanz_pro_h_pro_m²!$D$29:$AU$29</c:f>
              <c:numCache>
                <c:formatCode>General</c:formatCode>
                <c:ptCount val="4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  <c:pt idx="34">
                  <c:v>2045</c:v>
                </c:pt>
                <c:pt idx="35">
                  <c:v>2046</c:v>
                </c:pt>
                <c:pt idx="36">
                  <c:v>2047</c:v>
                </c:pt>
                <c:pt idx="37">
                  <c:v>2048</c:v>
                </c:pt>
                <c:pt idx="38">
                  <c:v>2049</c:v>
                </c:pt>
                <c:pt idx="39">
                  <c:v>2050</c:v>
                </c:pt>
                <c:pt idx="40">
                  <c:v>2051</c:v>
                </c:pt>
                <c:pt idx="41">
                  <c:v>2052</c:v>
                </c:pt>
                <c:pt idx="42">
                  <c:v>2053</c:v>
                </c:pt>
                <c:pt idx="43">
                  <c:v>2054</c:v>
                </c:pt>
              </c:numCache>
            </c:numRef>
          </c:cat>
          <c:val>
            <c:numRef>
              <c:f>Bilanz_pro_h_pro_m²!$D$49:$AU$49</c:f>
              <c:numCache>
                <c:formatCode>0.00</c:formatCode>
                <c:ptCount val="44"/>
                <c:pt idx="0">
                  <c:v>11.502673</c:v>
                </c:pt>
                <c:pt idx="1">
                  <c:v>11.011846625</c:v>
                </c:pt>
                <c:pt idx="2">
                  <c:v>11.188602749999999</c:v>
                </c:pt>
                <c:pt idx="3">
                  <c:v>11.083135375000001</c:v>
                </c:pt>
                <c:pt idx="4">
                  <c:v>10.788319750000001</c:v>
                </c:pt>
                <c:pt idx="5">
                  <c:v>12.128148500000002</c:v>
                </c:pt>
                <c:pt idx="6">
                  <c:v>11.104721875000001</c:v>
                </c:pt>
                <c:pt idx="7">
                  <c:v>9.0708605000000002</c:v>
                </c:pt>
                <c:pt idx="8">
                  <c:v>9.0588013750000016</c:v>
                </c:pt>
                <c:pt idx="9">
                  <c:v>8.5555161249999987</c:v>
                </c:pt>
                <c:pt idx="10">
                  <c:v>8.7840398749999995</c:v>
                </c:pt>
                <c:pt idx="11">
                  <c:v>8.757989499999999</c:v>
                </c:pt>
                <c:pt idx="12">
                  <c:v>8.913625500000002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C-4341-B4F4-B06481E3584D}"/>
            </c:ext>
          </c:extLst>
        </c:ser>
        <c:ser>
          <c:idx val="0"/>
          <c:order val="1"/>
          <c:tx>
            <c:strRef>
              <c:f>Bilanz_pro_h_pro_m²!$B$39</c:f>
              <c:strCache>
                <c:ptCount val="1"/>
                <c:pt idx="0">
                  <c:v>Wärme: CO2 [g pro m² und Std.]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Bilanz_pro_h_pro_m²!$D$29:$AU$29</c:f>
              <c:numCache>
                <c:formatCode>General</c:formatCode>
                <c:ptCount val="4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  <c:pt idx="34">
                  <c:v>2045</c:v>
                </c:pt>
                <c:pt idx="35">
                  <c:v>2046</c:v>
                </c:pt>
                <c:pt idx="36">
                  <c:v>2047</c:v>
                </c:pt>
                <c:pt idx="37">
                  <c:v>2048</c:v>
                </c:pt>
                <c:pt idx="38">
                  <c:v>2049</c:v>
                </c:pt>
                <c:pt idx="39">
                  <c:v>2050</c:v>
                </c:pt>
                <c:pt idx="40">
                  <c:v>2051</c:v>
                </c:pt>
                <c:pt idx="41">
                  <c:v>2052</c:v>
                </c:pt>
                <c:pt idx="42">
                  <c:v>2053</c:v>
                </c:pt>
                <c:pt idx="43">
                  <c:v>2054</c:v>
                </c:pt>
              </c:numCache>
            </c:numRef>
          </c:cat>
          <c:val>
            <c:numRef>
              <c:f>Bilanz_pro_h_pro_m²!$D$39:$AU$39</c:f>
              <c:numCache>
                <c:formatCode>0.00</c:formatCode>
                <c:ptCount val="44"/>
                <c:pt idx="0">
                  <c:v>53.306863999999997</c:v>
                </c:pt>
                <c:pt idx="1">
                  <c:v>51.879281808622508</c:v>
                </c:pt>
                <c:pt idx="2">
                  <c:v>53.687997441146365</c:v>
                </c:pt>
                <c:pt idx="3">
                  <c:v>48.482297780517882</c:v>
                </c:pt>
                <c:pt idx="4">
                  <c:v>49.523827981651372</c:v>
                </c:pt>
                <c:pt idx="5">
                  <c:v>48.927399117971333</c:v>
                </c:pt>
                <c:pt idx="6">
                  <c:v>47.462007352941178</c:v>
                </c:pt>
                <c:pt idx="7">
                  <c:v>47.524078512396692</c:v>
                </c:pt>
                <c:pt idx="8">
                  <c:v>48.095306859205778</c:v>
                </c:pt>
                <c:pt idx="9">
                  <c:v>35.469343000000002</c:v>
                </c:pt>
                <c:pt idx="10">
                  <c:v>46.207979999999999</c:v>
                </c:pt>
                <c:pt idx="11">
                  <c:v>42.997727499999996</c:v>
                </c:pt>
                <c:pt idx="12">
                  <c:v>40.290887000000005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CC-4341-B4F4-B06481E3584D}"/>
            </c:ext>
          </c:extLst>
        </c:ser>
        <c:ser>
          <c:idx val="2"/>
          <c:order val="2"/>
          <c:tx>
            <c:strRef>
              <c:f>Bilanz_pro_h_pro_m²!$B$51</c:f>
              <c:strCache>
                <c:ptCount val="1"/>
                <c:pt idx="0">
                  <c:v>Gesamtemissionen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Bilanz_pro_h_pro_m²!$D$29:$AU$29</c:f>
              <c:numCache>
                <c:formatCode>General</c:formatCode>
                <c:ptCount val="4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  <c:pt idx="34">
                  <c:v>2045</c:v>
                </c:pt>
                <c:pt idx="35">
                  <c:v>2046</c:v>
                </c:pt>
                <c:pt idx="36">
                  <c:v>2047</c:v>
                </c:pt>
                <c:pt idx="37">
                  <c:v>2048</c:v>
                </c:pt>
                <c:pt idx="38">
                  <c:v>2049</c:v>
                </c:pt>
                <c:pt idx="39">
                  <c:v>2050</c:v>
                </c:pt>
                <c:pt idx="40">
                  <c:v>2051</c:v>
                </c:pt>
                <c:pt idx="41">
                  <c:v>2052</c:v>
                </c:pt>
                <c:pt idx="42">
                  <c:v>2053</c:v>
                </c:pt>
                <c:pt idx="43">
                  <c:v>2054</c:v>
                </c:pt>
              </c:numCache>
            </c:numRef>
          </c:cat>
          <c:val>
            <c:numRef>
              <c:f>Bilanz_pro_h_pro_m²!$D$51:$AU$51</c:f>
              <c:numCache>
                <c:formatCode>0.0</c:formatCode>
                <c:ptCount val="44"/>
                <c:pt idx="0">
                  <c:v>64.809536999999992</c:v>
                </c:pt>
                <c:pt idx="1">
                  <c:v>62.891128433622512</c:v>
                </c:pt>
                <c:pt idx="2">
                  <c:v>64.876600191146366</c:v>
                </c:pt>
                <c:pt idx="3">
                  <c:v>59.56543315551788</c:v>
                </c:pt>
                <c:pt idx="4">
                  <c:v>60.312147731651372</c:v>
                </c:pt>
                <c:pt idx="5">
                  <c:v>61.055547617971335</c:v>
                </c:pt>
                <c:pt idx="6">
                  <c:v>58.566729227941181</c:v>
                </c:pt>
                <c:pt idx="7">
                  <c:v>56.594939012396694</c:v>
                </c:pt>
                <c:pt idx="8">
                  <c:v>57.154108234205779</c:v>
                </c:pt>
                <c:pt idx="9">
                  <c:v>44.024859124999999</c:v>
                </c:pt>
                <c:pt idx="10">
                  <c:v>54.992019874999997</c:v>
                </c:pt>
                <c:pt idx="11">
                  <c:v>51.755716999999997</c:v>
                </c:pt>
                <c:pt idx="12">
                  <c:v>49.204512500000007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CC-4341-B4F4-B06481E35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724984"/>
        <c:axId val="434728512"/>
      </c:barChart>
      <c:catAx>
        <c:axId val="43472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/>
            </a:pPr>
            <a:endParaRPr lang="de-DE"/>
          </a:p>
        </c:txPr>
        <c:crossAx val="434728512"/>
        <c:crosses val="autoZero"/>
        <c:auto val="1"/>
        <c:lblAlgn val="ctr"/>
        <c:lblOffset val="100"/>
        <c:noMultiLvlLbl val="0"/>
      </c:catAx>
      <c:valAx>
        <c:axId val="434728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de-DE" sz="1600"/>
                  <a:t>CO</a:t>
                </a:r>
                <a:r>
                  <a:rPr lang="de-DE" sz="1600" baseline="-25000"/>
                  <a:t>2</a:t>
                </a:r>
                <a:r>
                  <a:rPr lang="de-DE" sz="1600"/>
                  <a:t> in Gramm</a:t>
                </a:r>
              </a:p>
            </c:rich>
          </c:tx>
          <c:layout>
            <c:manualLayout>
              <c:xMode val="edge"/>
              <c:yMode val="edge"/>
              <c:x val="4.6551323941650151E-3"/>
              <c:y val="0.348157753515011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43472498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6.4625850340136057E-2"/>
          <c:y val="0.92565055762081783"/>
          <c:w val="0.91836734693877553"/>
          <c:h val="5.3903345724907063E-2"/>
        </c:manualLayout>
      </c:layout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200"/>
          </a:pPr>
          <a:endParaRPr lang="de-DE"/>
        </a:p>
      </c:txPr>
    </c:legend>
    <c:plotVisOnly val="0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" l="0.196850393700787" r="0.196850393700787" t="0" header="0.31496062992126012" footer="0.31496062992126012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Planungsübersicht!$D$4</c:f>
          <c:strCache>
            <c:ptCount val="1"/>
            <c:pt idx="0">
              <c:v>Ganztagsgrundschule Sternschanze</c:v>
            </c:pt>
          </c:strCache>
        </c:strRef>
      </c:tx>
      <c:layout>
        <c:manualLayout>
          <c:xMode val="edge"/>
          <c:yMode val="edge"/>
          <c:x val="0.13171024959459685"/>
          <c:y val="7.37899145585525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786414586023904"/>
          <c:y val="0.15628180573062503"/>
          <c:w val="0.8447085017129049"/>
          <c:h val="0.659163269871930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'CO2-Schulbilanz'!$B$15</c:f>
              <c:strCache>
                <c:ptCount val="1"/>
                <c:pt idx="0">
                  <c:v>Summe CO2-Emissionen:</c:v>
                </c:pt>
              </c:strCache>
            </c:strRef>
          </c:tx>
          <c:spPr>
            <a:gradFill rotWithShape="0">
              <a:gsLst>
                <a:gs pos="0">
                  <a:srgbClr val="000000"/>
                </a:gs>
                <a:gs pos="100000">
                  <a:srgbClr val="C0C0C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000000"/>
                  </a:gs>
                  <a:gs pos="100000">
                    <a:srgbClr val="C0C0C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3EC-4B83-A9F7-4609F4A71A61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000000"/>
                  </a:gs>
                  <a:gs pos="100000">
                    <a:srgbClr val="C0C0C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3EC-4B83-A9F7-4609F4A71A61}"/>
              </c:ext>
            </c:extLst>
          </c:dPt>
          <c:cat>
            <c:numRef>
              <c:f>'CO2-Schulbilanz'!$E$6:$AB$6</c:f>
              <c:numCache>
                <c:formatCode>General</c:formatCode>
                <c:ptCount val="2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</c:numCache>
            </c:numRef>
          </c:cat>
          <c:val>
            <c:numRef>
              <c:f>'CO2-Schulbilanz'!$E$8:$AB$8</c:f>
              <c:numCache>
                <c:formatCode>#,###\ "kg"</c:formatCode>
                <c:ptCount val="24"/>
                <c:pt idx="0">
                  <c:v>305955.408</c:v>
                </c:pt>
                <c:pt idx="1">
                  <c:v>311453.56099999999</c:v>
                </c:pt>
                <c:pt idx="2">
                  <c:v>322451.516</c:v>
                </c:pt>
                <c:pt idx="3">
                  <c:v>269071.65700000001</c:v>
                </c:pt>
                <c:pt idx="4">
                  <c:v>282175.67</c:v>
                </c:pt>
                <c:pt idx="5">
                  <c:v>295323.79200000002</c:v>
                </c:pt>
                <c:pt idx="6">
                  <c:v>261828.13</c:v>
                </c:pt>
                <c:pt idx="7">
                  <c:v>236459.337</c:v>
                </c:pt>
                <c:pt idx="8">
                  <c:v>235955.09300000002</c:v>
                </c:pt>
                <c:pt idx="9">
                  <c:v>213626.11099999998</c:v>
                </c:pt>
                <c:pt idx="10">
                  <c:v>259502.565</c:v>
                </c:pt>
                <c:pt idx="11">
                  <c:v>244966.61499999999</c:v>
                </c:pt>
                <c:pt idx="12">
                  <c:v>236540.41800000003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EC-4B83-A9F7-4609F4A71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945392"/>
        <c:axId val="434946176"/>
      </c:barChart>
      <c:lineChart>
        <c:grouping val="standard"/>
        <c:varyColors val="0"/>
        <c:ser>
          <c:idx val="2"/>
          <c:order val="1"/>
          <c:tx>
            <c:strRef>
              <c:f>'CO2-Schulbilanz'!$D$7</c:f>
              <c:strCache>
                <c:ptCount val="1"/>
                <c:pt idx="0">
                  <c:v>Emissions-Ziel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000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'CO2-Schulbilanz'!$E$6:$AB$6</c:f>
              <c:numCache>
                <c:formatCode>General</c:formatCode>
                <c:ptCount val="2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</c:numCache>
            </c:numRef>
          </c:cat>
          <c:val>
            <c:numRef>
              <c:f>'CO2-Schulbilanz'!$E$7:$AB$7</c:f>
              <c:numCache>
                <c:formatCode>#,###\ "kg"</c:formatCode>
                <c:ptCount val="24"/>
                <c:pt idx="0">
                  <c:v>305955.408</c:v>
                </c:pt>
                <c:pt idx="1">
                  <c:v>299780.58260502171</c:v>
                </c:pt>
                <c:pt idx="2">
                  <c:v>293730.37820925284</c:v>
                </c:pt>
                <c:pt idx="3">
                  <c:v>287802.27969810291</c:v>
                </c:pt>
                <c:pt idx="4">
                  <c:v>281993.82271729846</c:v>
                </c:pt>
                <c:pt idx="5">
                  <c:v>276302.59264843242</c:v>
                </c:pt>
                <c:pt idx="6">
                  <c:v>270726.22360518976</c:v>
                </c:pt>
                <c:pt idx="7">
                  <c:v>265262.3974498309</c:v>
                </c:pt>
                <c:pt idx="8">
                  <c:v>259908.84282952483</c:v>
                </c:pt>
                <c:pt idx="9">
                  <c:v>254663.3342321309</c:v>
                </c:pt>
                <c:pt idx="10">
                  <c:v>249523.69106103716</c:v>
                </c:pt>
                <c:pt idx="11">
                  <c:v>244487.77672867014</c:v>
                </c:pt>
                <c:pt idx="12">
                  <c:v>239553.49776829965</c:v>
                </c:pt>
                <c:pt idx="13">
                  <c:v>234718.8029637693</c:v>
                </c:pt>
                <c:pt idx="14">
                  <c:v>229981.68249679072</c:v>
                </c:pt>
                <c:pt idx="15">
                  <c:v>225340.16711144734</c:v>
                </c:pt>
                <c:pt idx="16">
                  <c:v>220792.32729556016</c:v>
                </c:pt>
                <c:pt idx="17">
                  <c:v>216336.27247857527</c:v>
                </c:pt>
                <c:pt idx="18">
                  <c:v>211970.15024563979</c:v>
                </c:pt>
                <c:pt idx="19">
                  <c:v>207692.14556753932</c:v>
                </c:pt>
                <c:pt idx="20">
                  <c:v>203495.21115263572</c:v>
                </c:pt>
                <c:pt idx="21">
                  <c:v>199383.08619663038</c:v>
                </c:pt>
                <c:pt idx="22">
                  <c:v>195354.05691426777</c:v>
                </c:pt>
                <c:pt idx="23">
                  <c:v>191406.44415156986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EC-4B83-A9F7-4609F4A71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945392"/>
        <c:axId val="434946176"/>
      </c:lineChart>
      <c:catAx>
        <c:axId val="43494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88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43494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946176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400"/>
                  <a:t>CO</a:t>
                </a:r>
                <a:r>
                  <a:rPr lang="de-DE" sz="1400" baseline="-25000"/>
                  <a:t>2</a:t>
                </a:r>
                <a:r>
                  <a:rPr lang="de-DE" sz="1400"/>
                  <a:t>-Emission (kg)</a:t>
                </a:r>
              </a:p>
            </c:rich>
          </c:tx>
          <c:layout>
            <c:manualLayout>
              <c:xMode val="edge"/>
              <c:yMode val="edge"/>
              <c:x val="1.3533276493304578E-3"/>
              <c:y val="0.28714022449321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#\ &quot;kg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434945392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DDFF7D"/>
            </a:gs>
          </a:gsLst>
          <a:path path="rect">
            <a:fillToRect r="100000" b="100000"/>
          </a:path>
        </a:gra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</c:legendEntry>
      <c:layout>
        <c:manualLayout>
          <c:xMode val="edge"/>
          <c:yMode val="edge"/>
          <c:x val="0.2050955414012739"/>
          <c:y val="0.91702127659574473"/>
          <c:w val="0.7885350318471338"/>
          <c:h val="5.95744680851063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" l="0" r="0" t="0" header="0" footer="0.511811023622047"/>
    <c:pageSetup paperSize="9" orientation="landscape" horizontalDpi="-3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Planungsübersicht!$D$4</c:f>
          <c:strCache>
            <c:ptCount val="1"/>
            <c:pt idx="0">
              <c:v>Ganztagsgrundschule Sternschanze</c:v>
            </c:pt>
          </c:strCache>
        </c:strRef>
      </c:tx>
      <c:layout>
        <c:manualLayout>
          <c:xMode val="edge"/>
          <c:yMode val="edge"/>
          <c:x val="0.12146797439793709"/>
          <c:y val="7.10182610152454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432416676421303"/>
          <c:y val="0.15628180573062503"/>
          <c:w val="0.85807363794141212"/>
          <c:h val="0.659163269871930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'CO2-Schulbilanz'!$B$15</c:f>
              <c:strCache>
                <c:ptCount val="1"/>
                <c:pt idx="0">
                  <c:v>Summe CO2-Emissionen:</c:v>
                </c:pt>
              </c:strCache>
            </c:strRef>
          </c:tx>
          <c:spPr>
            <a:gradFill rotWithShape="0">
              <a:gsLst>
                <a:gs pos="0">
                  <a:srgbClr val="000000"/>
                </a:gs>
                <a:gs pos="100000">
                  <a:srgbClr val="C0C0C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000000"/>
                  </a:gs>
                  <a:gs pos="100000">
                    <a:srgbClr val="C0C0C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254-4A23-968D-0C9F03FE1AE2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000000"/>
                  </a:gs>
                  <a:gs pos="100000">
                    <a:srgbClr val="C0C0C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254-4A23-968D-0C9F03FE1AE2}"/>
              </c:ext>
            </c:extLst>
          </c:dPt>
          <c:cat>
            <c:numRef>
              <c:f>'CO2-Schulbilanz'!$E$6:$AL$6</c:f>
              <c:numCache>
                <c:formatCode>General</c:formatCode>
                <c:ptCount val="3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</c:numCache>
            </c:numRef>
          </c:cat>
          <c:val>
            <c:numRef>
              <c:f>'CO2-Schulbilanz'!$E$8:$AL$8</c:f>
              <c:numCache>
                <c:formatCode>#,###\ "kg"</c:formatCode>
                <c:ptCount val="34"/>
                <c:pt idx="0">
                  <c:v>305955.408</c:v>
                </c:pt>
                <c:pt idx="1">
                  <c:v>311453.56099999999</c:v>
                </c:pt>
                <c:pt idx="2">
                  <c:v>322451.516</c:v>
                </c:pt>
                <c:pt idx="3">
                  <c:v>269071.65700000001</c:v>
                </c:pt>
                <c:pt idx="4">
                  <c:v>282175.67</c:v>
                </c:pt>
                <c:pt idx="5">
                  <c:v>295323.79200000002</c:v>
                </c:pt>
                <c:pt idx="6">
                  <c:v>261828.13</c:v>
                </c:pt>
                <c:pt idx="7">
                  <c:v>236459.337</c:v>
                </c:pt>
                <c:pt idx="8">
                  <c:v>235955.09300000002</c:v>
                </c:pt>
                <c:pt idx="9">
                  <c:v>213626.11099999998</c:v>
                </c:pt>
                <c:pt idx="10">
                  <c:v>259502.565</c:v>
                </c:pt>
                <c:pt idx="11">
                  <c:v>244966.61499999999</c:v>
                </c:pt>
                <c:pt idx="12">
                  <c:v>236540.41800000003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54-4A23-968D-0C9F03FE1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943040"/>
        <c:axId val="434943432"/>
      </c:barChart>
      <c:lineChart>
        <c:grouping val="standard"/>
        <c:varyColors val="0"/>
        <c:ser>
          <c:idx val="2"/>
          <c:order val="1"/>
          <c:tx>
            <c:strRef>
              <c:f>'CO2-Schulbilanz'!$D$7</c:f>
              <c:strCache>
                <c:ptCount val="1"/>
                <c:pt idx="0">
                  <c:v>Emissions-Ziel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000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'CO2-Schulbilanz'!$E$6:$AL$6</c:f>
              <c:numCache>
                <c:formatCode>General</c:formatCode>
                <c:ptCount val="3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</c:numCache>
            </c:numRef>
          </c:cat>
          <c:val>
            <c:numRef>
              <c:f>'CO2-Schulbilanz'!$E$7:$AL$7</c:f>
              <c:numCache>
                <c:formatCode>#,###\ "kg"</c:formatCode>
                <c:ptCount val="34"/>
                <c:pt idx="0">
                  <c:v>305955.408</c:v>
                </c:pt>
                <c:pt idx="1">
                  <c:v>299780.58260502171</c:v>
                </c:pt>
                <c:pt idx="2">
                  <c:v>293730.37820925284</c:v>
                </c:pt>
                <c:pt idx="3">
                  <c:v>287802.27969810291</c:v>
                </c:pt>
                <c:pt idx="4">
                  <c:v>281993.82271729846</c:v>
                </c:pt>
                <c:pt idx="5">
                  <c:v>276302.59264843242</c:v>
                </c:pt>
                <c:pt idx="6">
                  <c:v>270726.22360518976</c:v>
                </c:pt>
                <c:pt idx="7">
                  <c:v>265262.3974498309</c:v>
                </c:pt>
                <c:pt idx="8">
                  <c:v>259908.84282952483</c:v>
                </c:pt>
                <c:pt idx="9">
                  <c:v>254663.3342321309</c:v>
                </c:pt>
                <c:pt idx="10">
                  <c:v>249523.69106103716</c:v>
                </c:pt>
                <c:pt idx="11">
                  <c:v>244487.77672867014</c:v>
                </c:pt>
                <c:pt idx="12">
                  <c:v>239553.49776829965</c:v>
                </c:pt>
                <c:pt idx="13">
                  <c:v>234718.8029637693</c:v>
                </c:pt>
                <c:pt idx="14">
                  <c:v>229981.68249679072</c:v>
                </c:pt>
                <c:pt idx="15">
                  <c:v>225340.16711144734</c:v>
                </c:pt>
                <c:pt idx="16">
                  <c:v>220792.32729556016</c:v>
                </c:pt>
                <c:pt idx="17">
                  <c:v>216336.27247857527</c:v>
                </c:pt>
                <c:pt idx="18">
                  <c:v>211970.15024563979</c:v>
                </c:pt>
                <c:pt idx="19">
                  <c:v>207692.14556753932</c:v>
                </c:pt>
                <c:pt idx="20">
                  <c:v>203495.21115263572</c:v>
                </c:pt>
                <c:pt idx="21">
                  <c:v>199383.08619663038</c:v>
                </c:pt>
                <c:pt idx="22">
                  <c:v>195354.05691426777</c:v>
                </c:pt>
                <c:pt idx="23">
                  <c:v>191406.44415156986</c:v>
                </c:pt>
                <c:pt idx="24">
                  <c:v>187538.60268602526</c:v>
                </c:pt>
                <c:pt idx="25">
                  <c:v>183748.92054091996</c:v>
                </c:pt>
                <c:pt idx="26">
                  <c:v>180035.81831352352</c:v>
                </c:pt>
                <c:pt idx="27">
                  <c:v>176397.74851685108</c:v>
                </c:pt>
                <c:pt idx="28">
                  <c:v>172833.19493472663</c:v>
                </c:pt>
                <c:pt idx="29">
                  <c:v>169340.67198987884</c:v>
                </c:pt>
                <c:pt idx="30">
                  <c:v>165918.72412480606</c:v>
                </c:pt>
                <c:pt idx="31">
                  <c:v>162565.92519515249</c:v>
                </c:pt>
                <c:pt idx="32">
                  <c:v>159280.87787534273</c:v>
                </c:pt>
                <c:pt idx="33">
                  <c:v>156062.21307622688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54-4A23-968D-0C9F03FE1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943040"/>
        <c:axId val="434943432"/>
      </c:lineChart>
      <c:catAx>
        <c:axId val="43494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88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434943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943432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400"/>
                  <a:t>CO</a:t>
                </a:r>
                <a:r>
                  <a:rPr lang="de-DE" sz="1400" baseline="-25000"/>
                  <a:t>2</a:t>
                </a:r>
                <a:r>
                  <a:rPr lang="de-DE" sz="1400"/>
                  <a:t>-Emission (kg)</a:t>
                </a:r>
              </a:p>
            </c:rich>
          </c:tx>
          <c:layout>
            <c:manualLayout>
              <c:xMode val="edge"/>
              <c:yMode val="edge"/>
              <c:x val="1.3534097711470276E-3"/>
              <c:y val="0.28714022449321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#\ &quot;kg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434943040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DDFF7D"/>
            </a:gs>
          </a:gsLst>
          <a:path path="rect">
            <a:fillToRect r="100000" b="100000"/>
          </a:path>
        </a:gra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</c:legendEntry>
      <c:layout>
        <c:manualLayout>
          <c:xMode val="edge"/>
          <c:yMode val="edge"/>
          <c:x val="0.20000022843593343"/>
          <c:y val="0.91702127659574473"/>
          <c:w val="0.78596580999384369"/>
          <c:h val="5.95744680851063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" l="0" r="0" t="0" header="0" footer="0.511811023622047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Planungsübersicht!$D$4</c:f>
          <c:strCache>
            <c:ptCount val="1"/>
            <c:pt idx="0">
              <c:v>Ganztagsgrundschule Sternschanze</c:v>
            </c:pt>
          </c:strCache>
        </c:strRef>
      </c:tx>
      <c:layout>
        <c:manualLayout>
          <c:xMode val="edge"/>
          <c:yMode val="edge"/>
          <c:x val="9.9245763085142505E-2"/>
          <c:y val="7.10182610152454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704024496937903"/>
          <c:y val="0.15628180573062503"/>
          <c:w val="0.87535763585107507"/>
          <c:h val="0.659163269871930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'CO2-Schulbilanz'!$B$15</c:f>
              <c:strCache>
                <c:ptCount val="1"/>
                <c:pt idx="0">
                  <c:v>Summe CO2-Emissionen:</c:v>
                </c:pt>
              </c:strCache>
            </c:strRef>
          </c:tx>
          <c:spPr>
            <a:gradFill rotWithShape="0">
              <a:gsLst>
                <a:gs pos="0">
                  <a:srgbClr val="000000"/>
                </a:gs>
                <a:gs pos="100000">
                  <a:srgbClr val="C0C0C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000000"/>
                  </a:gs>
                  <a:gs pos="100000">
                    <a:srgbClr val="C0C0C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E22-4C72-AF73-6E02853712D6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000000"/>
                  </a:gs>
                  <a:gs pos="100000">
                    <a:srgbClr val="C0C0C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E22-4C72-AF73-6E02853712D6}"/>
              </c:ext>
            </c:extLst>
          </c:dPt>
          <c:cat>
            <c:numRef>
              <c:f>'CO2-Schulbilanz'!$E$6:$AV$6</c:f>
              <c:numCache>
                <c:formatCode>General</c:formatCode>
                <c:ptCount val="4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  <c:pt idx="34">
                  <c:v>2045</c:v>
                </c:pt>
                <c:pt idx="35">
                  <c:v>2046</c:v>
                </c:pt>
                <c:pt idx="36">
                  <c:v>2047</c:v>
                </c:pt>
                <c:pt idx="37">
                  <c:v>2048</c:v>
                </c:pt>
                <c:pt idx="38">
                  <c:v>2049</c:v>
                </c:pt>
                <c:pt idx="39">
                  <c:v>2050</c:v>
                </c:pt>
                <c:pt idx="40">
                  <c:v>2051</c:v>
                </c:pt>
                <c:pt idx="41">
                  <c:v>2052</c:v>
                </c:pt>
                <c:pt idx="42">
                  <c:v>2053</c:v>
                </c:pt>
                <c:pt idx="43">
                  <c:v>2054</c:v>
                </c:pt>
              </c:numCache>
            </c:numRef>
          </c:cat>
          <c:val>
            <c:numRef>
              <c:f>'CO2-Schulbilanz'!$E$8:$AV$8</c:f>
              <c:numCache>
                <c:formatCode>#,###\ "kg"</c:formatCode>
                <c:ptCount val="44"/>
                <c:pt idx="0">
                  <c:v>305955.408</c:v>
                </c:pt>
                <c:pt idx="1">
                  <c:v>311453.56099999999</c:v>
                </c:pt>
                <c:pt idx="2">
                  <c:v>322451.516</c:v>
                </c:pt>
                <c:pt idx="3">
                  <c:v>269071.65700000001</c:v>
                </c:pt>
                <c:pt idx="4">
                  <c:v>282175.67</c:v>
                </c:pt>
                <c:pt idx="5">
                  <c:v>295323.79200000002</c:v>
                </c:pt>
                <c:pt idx="6">
                  <c:v>261828.13</c:v>
                </c:pt>
                <c:pt idx="7">
                  <c:v>236459.337</c:v>
                </c:pt>
                <c:pt idx="8">
                  <c:v>235955.09300000002</c:v>
                </c:pt>
                <c:pt idx="9">
                  <c:v>213626.11099999998</c:v>
                </c:pt>
                <c:pt idx="10">
                  <c:v>259502.565</c:v>
                </c:pt>
                <c:pt idx="11">
                  <c:v>244966.61499999999</c:v>
                </c:pt>
                <c:pt idx="12">
                  <c:v>236540.41800000003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22-4C72-AF73-6E0285371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716800"/>
        <c:axId val="524718368"/>
      </c:barChart>
      <c:lineChart>
        <c:grouping val="standard"/>
        <c:varyColors val="0"/>
        <c:ser>
          <c:idx val="2"/>
          <c:order val="1"/>
          <c:tx>
            <c:strRef>
              <c:f>'CO2-Schulbilanz'!$D$7</c:f>
              <c:strCache>
                <c:ptCount val="1"/>
                <c:pt idx="0">
                  <c:v>Emissions-Ziel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000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'CO2-Schulbilanz'!$E$6:$AV$6</c:f>
              <c:numCache>
                <c:formatCode>General</c:formatCode>
                <c:ptCount val="4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  <c:pt idx="34">
                  <c:v>2045</c:v>
                </c:pt>
                <c:pt idx="35">
                  <c:v>2046</c:v>
                </c:pt>
                <c:pt idx="36">
                  <c:v>2047</c:v>
                </c:pt>
                <c:pt idx="37">
                  <c:v>2048</c:v>
                </c:pt>
                <c:pt idx="38">
                  <c:v>2049</c:v>
                </c:pt>
                <c:pt idx="39">
                  <c:v>2050</c:v>
                </c:pt>
                <c:pt idx="40">
                  <c:v>2051</c:v>
                </c:pt>
                <c:pt idx="41">
                  <c:v>2052</c:v>
                </c:pt>
                <c:pt idx="42">
                  <c:v>2053</c:v>
                </c:pt>
                <c:pt idx="43">
                  <c:v>2054</c:v>
                </c:pt>
              </c:numCache>
            </c:numRef>
          </c:cat>
          <c:val>
            <c:numRef>
              <c:f>'CO2-Schulbilanz'!$E$7:$AV$7</c:f>
              <c:numCache>
                <c:formatCode>#,###\ "kg"</c:formatCode>
                <c:ptCount val="44"/>
                <c:pt idx="0">
                  <c:v>305955.408</c:v>
                </c:pt>
                <c:pt idx="1">
                  <c:v>299780.58260502171</c:v>
                </c:pt>
                <c:pt idx="2">
                  <c:v>293730.37820925284</c:v>
                </c:pt>
                <c:pt idx="3">
                  <c:v>287802.27969810291</c:v>
                </c:pt>
                <c:pt idx="4">
                  <c:v>281993.82271729846</c:v>
                </c:pt>
                <c:pt idx="5">
                  <c:v>276302.59264843242</c:v>
                </c:pt>
                <c:pt idx="6">
                  <c:v>270726.22360518976</c:v>
                </c:pt>
                <c:pt idx="7">
                  <c:v>265262.3974498309</c:v>
                </c:pt>
                <c:pt idx="8">
                  <c:v>259908.84282952483</c:v>
                </c:pt>
                <c:pt idx="9">
                  <c:v>254663.3342321309</c:v>
                </c:pt>
                <c:pt idx="10">
                  <c:v>249523.69106103716</c:v>
                </c:pt>
                <c:pt idx="11">
                  <c:v>244487.77672867014</c:v>
                </c:pt>
                <c:pt idx="12">
                  <c:v>239553.49776829965</c:v>
                </c:pt>
                <c:pt idx="13">
                  <c:v>234718.8029637693</c:v>
                </c:pt>
                <c:pt idx="14">
                  <c:v>229981.68249679072</c:v>
                </c:pt>
                <c:pt idx="15">
                  <c:v>225340.16711144734</c:v>
                </c:pt>
                <c:pt idx="16">
                  <c:v>220792.32729556016</c:v>
                </c:pt>
                <c:pt idx="17">
                  <c:v>216336.27247857527</c:v>
                </c:pt>
                <c:pt idx="18">
                  <c:v>211970.15024563979</c:v>
                </c:pt>
                <c:pt idx="19">
                  <c:v>207692.14556753932</c:v>
                </c:pt>
                <c:pt idx="20">
                  <c:v>203495.21115263572</c:v>
                </c:pt>
                <c:pt idx="21">
                  <c:v>199383.08619663038</c:v>
                </c:pt>
                <c:pt idx="22">
                  <c:v>195354.05691426777</c:v>
                </c:pt>
                <c:pt idx="23">
                  <c:v>191406.44415156986</c:v>
                </c:pt>
                <c:pt idx="24">
                  <c:v>187538.60268602526</c:v>
                </c:pt>
                <c:pt idx="25">
                  <c:v>183748.92054091996</c:v>
                </c:pt>
                <c:pt idx="26">
                  <c:v>180035.81831352352</c:v>
                </c:pt>
                <c:pt idx="27">
                  <c:v>176397.74851685108</c:v>
                </c:pt>
                <c:pt idx="28">
                  <c:v>172833.19493472663</c:v>
                </c:pt>
                <c:pt idx="29">
                  <c:v>169340.67198987884</c:v>
                </c:pt>
                <c:pt idx="30">
                  <c:v>165918.72412480606</c:v>
                </c:pt>
                <c:pt idx="31">
                  <c:v>162565.92519515249</c:v>
                </c:pt>
                <c:pt idx="32">
                  <c:v>159280.87787534273</c:v>
                </c:pt>
                <c:pt idx="33">
                  <c:v>156062.21307622688</c:v>
                </c:pt>
                <c:pt idx="34">
                  <c:v>152908.58937449357</c:v>
                </c:pt>
                <c:pt idx="35">
                  <c:v>149818.69245361321</c:v>
                </c:pt>
                <c:pt idx="36">
                  <c:v>146791.23455607824</c:v>
                </c:pt>
                <c:pt idx="37">
                  <c:v>143824.95394671234</c:v>
                </c:pt>
                <c:pt idx="38">
                  <c:v>140918.61438682469</c:v>
                </c:pt>
                <c:pt idx="39">
                  <c:v>138071.00461899035</c:v>
                </c:pt>
                <c:pt idx="40">
                  <c:v>135280.93786224187</c:v>
                </c:pt>
                <c:pt idx="41">
                  <c:v>132547.25131746184</c:v>
                </c:pt>
                <c:pt idx="42">
                  <c:v>129868.80568277011</c:v>
                </c:pt>
                <c:pt idx="43">
                  <c:v>127244.484678704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22-4C72-AF73-6E0285371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716800"/>
        <c:axId val="524718368"/>
      </c:lineChart>
      <c:catAx>
        <c:axId val="524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88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52471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718368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400"/>
                  <a:t>CO</a:t>
                </a:r>
                <a:r>
                  <a:rPr lang="de-DE" sz="1400" baseline="-25000"/>
                  <a:t>2</a:t>
                </a:r>
                <a:r>
                  <a:rPr lang="de-DE" sz="1400"/>
                  <a:t>-Emission (kg)</a:t>
                </a:r>
              </a:p>
            </c:rich>
          </c:tx>
          <c:layout>
            <c:manualLayout>
              <c:xMode val="edge"/>
              <c:yMode val="edge"/>
              <c:x val="1.3533254049068152E-3"/>
              <c:y val="0.28714022449321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#\ &quot;kg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524716800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DDFF7D"/>
            </a:gs>
          </a:gsLst>
          <a:path path="rect">
            <a:fillToRect r="100000" b="100000"/>
          </a:path>
        </a:gra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</c:legendEntry>
      <c:layout>
        <c:manualLayout>
          <c:xMode val="edge"/>
          <c:yMode val="edge"/>
          <c:x val="0.18460019743336623"/>
          <c:y val="0.91702127659574473"/>
          <c:w val="0.78874629812438302"/>
          <c:h val="5.95744680851063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" l="0" r="0" t="0" header="0" footer="0.511811023622047"/>
    <c:pageSetup paperSize="9" orientation="landscape" horizontalDpi="-3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Planungsübersicht!$D$4</c:f>
          <c:strCache>
            <c:ptCount val="1"/>
            <c:pt idx="0">
              <c:v>Ganztagsgrundschule Sternschanze</c:v>
            </c:pt>
          </c:strCache>
        </c:strRef>
      </c:tx>
      <c:layout>
        <c:manualLayout>
          <c:xMode val="edge"/>
          <c:yMode val="edge"/>
          <c:x val="0.2800223520447041"/>
          <c:y val="6.78944756654565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7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9969724283087"/>
          <c:y val="0.16028886446555599"/>
          <c:w val="0.8406424832840651"/>
          <c:h val="0.62966250633584808"/>
        </c:manualLayout>
      </c:layout>
      <c:barChart>
        <c:barDir val="col"/>
        <c:grouping val="clustered"/>
        <c:varyColors val="0"/>
        <c:ser>
          <c:idx val="1"/>
          <c:order val="0"/>
          <c:tx>
            <c:v>CO2-Emissionen mit Maßnahmen (real)</c:v>
          </c:tx>
          <c:spPr>
            <a:solidFill>
              <a:srgbClr val="92D050"/>
            </a:solidFill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chemeClr val="bg1">
                    <a:lumMod val="6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F0-4897-BD6D-192190D758C9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chemeClr val="bg1">
                    <a:lumMod val="6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9F0-4897-BD6D-192190D758C9}"/>
              </c:ext>
            </c:extLst>
          </c:dPt>
          <c:trendline>
            <c:name>Trend mit Maßnahmen</c:name>
            <c:spPr>
              <a:ln w="25400">
                <a:solidFill>
                  <a:srgbClr val="92D050"/>
                </a:solidFill>
              </a:ln>
            </c:spPr>
            <c:trendlineType val="linear"/>
            <c:dispRSqr val="0"/>
            <c:dispEq val="0"/>
          </c:trendline>
          <c:cat>
            <c:numRef>
              <c:f>'CO2-Schulbilanz'!$E$6:$R$6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Erfolge!$C$7:$P$7</c:f>
              <c:numCache>
                <c:formatCode>#,##0\ "kg"</c:formatCode>
                <c:ptCount val="14"/>
                <c:pt idx="0">
                  <c:v>305955.408</c:v>
                </c:pt>
                <c:pt idx="1">
                  <c:v>311453.56099999999</c:v>
                </c:pt>
                <c:pt idx="2">
                  <c:v>322451.516</c:v>
                </c:pt>
                <c:pt idx="3">
                  <c:v>269071.65700000001</c:v>
                </c:pt>
                <c:pt idx="4">
                  <c:v>282175.67</c:v>
                </c:pt>
                <c:pt idx="5">
                  <c:v>295323.79200000002</c:v>
                </c:pt>
                <c:pt idx="6">
                  <c:v>261828.13</c:v>
                </c:pt>
                <c:pt idx="7">
                  <c:v>236459.337</c:v>
                </c:pt>
                <c:pt idx="8">
                  <c:v>235955.09300000002</c:v>
                </c:pt>
                <c:pt idx="9">
                  <c:v>213626.11099999998</c:v>
                </c:pt>
                <c:pt idx="10">
                  <c:v>259502.565</c:v>
                </c:pt>
                <c:pt idx="11">
                  <c:v>244966.61499999999</c:v>
                </c:pt>
                <c:pt idx="12">
                  <c:v>236540.41800000003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F0-4897-BD6D-192190D758C9}"/>
            </c:ext>
          </c:extLst>
        </c:ser>
        <c:ser>
          <c:idx val="2"/>
          <c:order val="1"/>
          <c:tx>
            <c:v>CO2-Emissionen ohne Maßnahmen (geschätzt)</c:v>
          </c:tx>
          <c:spPr>
            <a:solidFill>
              <a:sysClr val="window" lastClr="FFFFFF">
                <a:lumMod val="50000"/>
              </a:sysClr>
            </a:solidFill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trendline>
            <c:name>Trend ohne Maßnahmen</c:name>
            <c:spPr>
              <a:ln w="25400"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'CO2-Schulbilanz'!$E$6:$R$6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Erfolge!$C$9:$P$9</c:f>
              <c:numCache>
                <c:formatCode>#,##0\ "kg"</c:formatCode>
                <c:ptCount val="14"/>
                <c:pt idx="0">
                  <c:v>305955.408</c:v>
                </c:pt>
                <c:pt idx="1">
                  <c:v>311453.56099999999</c:v>
                </c:pt>
                <c:pt idx="2">
                  <c:v>334901.516</c:v>
                </c:pt>
                <c:pt idx="3">
                  <c:v>281521.65700000001</c:v>
                </c:pt>
                <c:pt idx="4">
                  <c:v>314140.67</c:v>
                </c:pt>
                <c:pt idx="5">
                  <c:v>327288.79200000002</c:v>
                </c:pt>
                <c:pt idx="6">
                  <c:v>293793.13</c:v>
                </c:pt>
                <c:pt idx="7">
                  <c:v>268424.337</c:v>
                </c:pt>
                <c:pt idx="8">
                  <c:v>267920.09299999999</c:v>
                </c:pt>
                <c:pt idx="9">
                  <c:v>289091.11099999998</c:v>
                </c:pt>
                <c:pt idx="10">
                  <c:v>334967.565</c:v>
                </c:pt>
                <c:pt idx="11">
                  <c:v>320431.61499999999</c:v>
                </c:pt>
                <c:pt idx="12">
                  <c:v>312005.41800000006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9F0-4897-BD6D-192190D75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721896"/>
        <c:axId val="524716016"/>
      </c:barChart>
      <c:catAx>
        <c:axId val="52472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52471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7160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600"/>
                  <a:t>CO</a:t>
                </a:r>
                <a:r>
                  <a:rPr lang="de-DE" sz="1600" baseline="-25000"/>
                  <a:t>2</a:t>
                </a:r>
                <a:r>
                  <a:rPr lang="de-DE" sz="1600"/>
                  <a:t>-Emission (kg)</a:t>
                </a:r>
              </a:p>
            </c:rich>
          </c:tx>
          <c:layout>
            <c:manualLayout>
              <c:xMode val="edge"/>
              <c:yMode val="edge"/>
              <c:x val="1.0731106041651336E-2"/>
              <c:y val="0.250659078705028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kg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524721896"/>
        <c:crosses val="autoZero"/>
        <c:crossBetween val="between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</c:legendEntry>
      <c:layout>
        <c:manualLayout>
          <c:xMode val="edge"/>
          <c:yMode val="edge"/>
          <c:x val="0.14018699585359998"/>
          <c:y val="0.87954193014117221"/>
          <c:w val="0.83995375015615314"/>
          <c:h val="0.108986717430536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" l="0" r="0" t="0" header="0" footer="0.511811023622047"/>
    <c:pageSetup paperSize="9" orientation="landscape" horizontalDpi="-3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Planungsübersicht!$D$4</c:f>
          <c:strCache>
            <c:ptCount val="1"/>
            <c:pt idx="0">
              <c:v>Ganztagsgrundschule Sternschanze</c:v>
            </c:pt>
          </c:strCache>
        </c:strRef>
      </c:tx>
      <c:layout>
        <c:manualLayout>
          <c:xMode val="edge"/>
          <c:yMode val="edge"/>
          <c:x val="0.12151916010498688"/>
          <c:y val="7.27685521145420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7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029847367940603"/>
          <c:y val="0.16028886446555599"/>
          <c:w val="0.85830854038184301"/>
          <c:h val="0.62966250633584808"/>
        </c:manualLayout>
      </c:layout>
      <c:barChart>
        <c:barDir val="col"/>
        <c:grouping val="clustered"/>
        <c:varyColors val="0"/>
        <c:ser>
          <c:idx val="1"/>
          <c:order val="0"/>
          <c:tx>
            <c:v>CO2-Emissionen mit Maßnahmen (real)</c:v>
          </c:tx>
          <c:spPr>
            <a:solidFill>
              <a:srgbClr val="92D050"/>
            </a:solidFill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chemeClr val="bg1">
                    <a:lumMod val="6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80-4BE9-8347-D58FB01CA36D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chemeClr val="bg1">
                    <a:lumMod val="6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80-4BE9-8347-D58FB01CA36D}"/>
              </c:ext>
            </c:extLst>
          </c:dPt>
          <c:trendline>
            <c:name>Trend mit Maßnahmen</c:name>
            <c:spPr>
              <a:ln w="25400">
                <a:solidFill>
                  <a:srgbClr val="92D050"/>
                </a:solidFill>
              </a:ln>
            </c:spPr>
            <c:trendlineType val="linear"/>
            <c:dispRSqr val="0"/>
            <c:dispEq val="0"/>
          </c:trendline>
          <c:cat>
            <c:numRef>
              <c:f>'CO2-Schulbilanz'!$E$6:$AB$6</c:f>
              <c:numCache>
                <c:formatCode>General</c:formatCode>
                <c:ptCount val="2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</c:numCache>
            </c:numRef>
          </c:cat>
          <c:val>
            <c:numRef>
              <c:f>Erfolge!$C$7:$Z$7</c:f>
              <c:numCache>
                <c:formatCode>#,##0\ "kg"</c:formatCode>
                <c:ptCount val="24"/>
                <c:pt idx="0">
                  <c:v>305955.408</c:v>
                </c:pt>
                <c:pt idx="1">
                  <c:v>311453.56099999999</c:v>
                </c:pt>
                <c:pt idx="2">
                  <c:v>322451.516</c:v>
                </c:pt>
                <c:pt idx="3">
                  <c:v>269071.65700000001</c:v>
                </c:pt>
                <c:pt idx="4">
                  <c:v>282175.67</c:v>
                </c:pt>
                <c:pt idx="5">
                  <c:v>295323.79200000002</c:v>
                </c:pt>
                <c:pt idx="6">
                  <c:v>261828.13</c:v>
                </c:pt>
                <c:pt idx="7">
                  <c:v>236459.337</c:v>
                </c:pt>
                <c:pt idx="8">
                  <c:v>235955.09300000002</c:v>
                </c:pt>
                <c:pt idx="9">
                  <c:v>213626.11099999998</c:v>
                </c:pt>
                <c:pt idx="10">
                  <c:v>259502.565</c:v>
                </c:pt>
                <c:pt idx="11">
                  <c:v>244966.61499999999</c:v>
                </c:pt>
                <c:pt idx="12">
                  <c:v>236540.41800000003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80-4BE9-8347-D58FB01CA36D}"/>
            </c:ext>
          </c:extLst>
        </c:ser>
        <c:ser>
          <c:idx val="2"/>
          <c:order val="1"/>
          <c:tx>
            <c:v>CO2-Emissionen ohne Maßnahmen (geschätzt)</c:v>
          </c:tx>
          <c:spPr>
            <a:solidFill>
              <a:sysClr val="window" lastClr="FFFFFF">
                <a:lumMod val="50000"/>
              </a:sysClr>
            </a:solidFill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trendline>
            <c:name>Trend ohne Maßnahmen</c:name>
            <c:spPr>
              <a:ln w="25400"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'CO2-Schulbilanz'!$E$6:$AB$6</c:f>
              <c:numCache>
                <c:formatCode>General</c:formatCode>
                <c:ptCount val="2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</c:numCache>
            </c:numRef>
          </c:cat>
          <c:val>
            <c:numRef>
              <c:f>Erfolge!$C$9:$Z$9</c:f>
              <c:numCache>
                <c:formatCode>#,##0\ "kg"</c:formatCode>
                <c:ptCount val="24"/>
                <c:pt idx="0">
                  <c:v>305955.408</c:v>
                </c:pt>
                <c:pt idx="1">
                  <c:v>311453.56099999999</c:v>
                </c:pt>
                <c:pt idx="2">
                  <c:v>334901.516</c:v>
                </c:pt>
                <c:pt idx="3">
                  <c:v>281521.65700000001</c:v>
                </c:pt>
                <c:pt idx="4">
                  <c:v>314140.67</c:v>
                </c:pt>
                <c:pt idx="5">
                  <c:v>327288.79200000002</c:v>
                </c:pt>
                <c:pt idx="6">
                  <c:v>293793.13</c:v>
                </c:pt>
                <c:pt idx="7">
                  <c:v>268424.337</c:v>
                </c:pt>
                <c:pt idx="8">
                  <c:v>267920.09299999999</c:v>
                </c:pt>
                <c:pt idx="9">
                  <c:v>289091.11099999998</c:v>
                </c:pt>
                <c:pt idx="10">
                  <c:v>334967.565</c:v>
                </c:pt>
                <c:pt idx="11">
                  <c:v>320431.61499999999</c:v>
                </c:pt>
                <c:pt idx="12">
                  <c:v>312005.41800000006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80-4BE9-8347-D58FB01CA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718760"/>
        <c:axId val="524719152"/>
      </c:barChart>
      <c:catAx>
        <c:axId val="524718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52471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7191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600"/>
                  <a:t>CO</a:t>
                </a:r>
                <a:r>
                  <a:rPr lang="de-DE" sz="1600" baseline="-25000"/>
                  <a:t>2</a:t>
                </a:r>
                <a:r>
                  <a:rPr lang="de-DE" sz="1600"/>
                  <a:t>-Emission (kg)</a:t>
                </a:r>
              </a:p>
            </c:rich>
          </c:tx>
          <c:layout>
            <c:manualLayout>
              <c:xMode val="edge"/>
              <c:yMode val="edge"/>
              <c:x val="1.0731128608923885E-2"/>
              <c:y val="0.250659078705028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kg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524718760"/>
        <c:crosses val="autoZero"/>
        <c:crossBetween val="between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</c:legendEntry>
      <c:layout>
        <c:manualLayout>
          <c:xMode val="edge"/>
          <c:yMode val="edge"/>
          <c:x val="0.12900006298831201"/>
          <c:y val="0.87954193014117221"/>
          <c:w val="0.85900041943379857"/>
          <c:h val="0.108986717430536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" l="0" r="0" t="0" header="0" footer="0.511811023622047"/>
    <c:pageSetup paperSize="9" orientation="landscape" horizontalDpi="-3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Planungsübersicht!$D$4</c:f>
          <c:strCache>
            <c:ptCount val="1"/>
            <c:pt idx="0">
              <c:v>Ganztagsgrundschule Sternschanze</c:v>
            </c:pt>
          </c:strCache>
        </c:strRef>
      </c:tx>
      <c:layout>
        <c:manualLayout>
          <c:xMode val="edge"/>
          <c:yMode val="edge"/>
          <c:x val="0.11761067366579178"/>
          <c:y val="7.27685521145420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7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029847367940603"/>
          <c:y val="0.16028886446555599"/>
          <c:w val="0.85830854038184301"/>
          <c:h val="0.62966250633584808"/>
        </c:manualLayout>
      </c:layout>
      <c:barChart>
        <c:barDir val="col"/>
        <c:grouping val="clustered"/>
        <c:varyColors val="0"/>
        <c:ser>
          <c:idx val="1"/>
          <c:order val="0"/>
          <c:tx>
            <c:v>CO2-Emissionen mit Maßnahmen (real)</c:v>
          </c:tx>
          <c:spPr>
            <a:solidFill>
              <a:srgbClr val="92D050"/>
            </a:solidFill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chemeClr val="bg1">
                    <a:lumMod val="6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E7-4014-8821-6961653D8169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chemeClr val="bg1">
                    <a:lumMod val="6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E7-4014-8821-6961653D8169}"/>
              </c:ext>
            </c:extLst>
          </c:dPt>
          <c:trendline>
            <c:name>Trend mit Maßnahmen</c:name>
            <c:spPr>
              <a:ln w="25400">
                <a:solidFill>
                  <a:srgbClr val="92D050"/>
                </a:solidFill>
              </a:ln>
            </c:spPr>
            <c:trendlineType val="linear"/>
            <c:dispRSqr val="0"/>
            <c:dispEq val="0"/>
          </c:trendline>
          <c:cat>
            <c:numRef>
              <c:f>'CO2-Schulbilanz'!$E$6:$AL$6</c:f>
              <c:numCache>
                <c:formatCode>General</c:formatCode>
                <c:ptCount val="3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</c:numCache>
            </c:numRef>
          </c:cat>
          <c:val>
            <c:numRef>
              <c:f>Erfolge!$C$7:$AJ$7</c:f>
              <c:numCache>
                <c:formatCode>#,##0\ "kg"</c:formatCode>
                <c:ptCount val="34"/>
                <c:pt idx="0">
                  <c:v>305955.408</c:v>
                </c:pt>
                <c:pt idx="1">
                  <c:v>311453.56099999999</c:v>
                </c:pt>
                <c:pt idx="2">
                  <c:v>322451.516</c:v>
                </c:pt>
                <c:pt idx="3">
                  <c:v>269071.65700000001</c:v>
                </c:pt>
                <c:pt idx="4">
                  <c:v>282175.67</c:v>
                </c:pt>
                <c:pt idx="5">
                  <c:v>295323.79200000002</c:v>
                </c:pt>
                <c:pt idx="6">
                  <c:v>261828.13</c:v>
                </c:pt>
                <c:pt idx="7">
                  <c:v>236459.337</c:v>
                </c:pt>
                <c:pt idx="8">
                  <c:v>235955.09300000002</c:v>
                </c:pt>
                <c:pt idx="9">
                  <c:v>213626.11099999998</c:v>
                </c:pt>
                <c:pt idx="10">
                  <c:v>259502.565</c:v>
                </c:pt>
                <c:pt idx="11">
                  <c:v>244966.61499999999</c:v>
                </c:pt>
                <c:pt idx="12">
                  <c:v>236540.41800000003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E7-4014-8821-6961653D8169}"/>
            </c:ext>
          </c:extLst>
        </c:ser>
        <c:ser>
          <c:idx val="2"/>
          <c:order val="1"/>
          <c:tx>
            <c:v>CO2-Emissionen ohne Maßnahmen (geschätzt)</c:v>
          </c:tx>
          <c:spPr>
            <a:solidFill>
              <a:sysClr val="window" lastClr="FFFFFF">
                <a:lumMod val="50000"/>
              </a:sysClr>
            </a:solidFill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trendline>
            <c:name>Trend ohne Maßnahmen</c:name>
            <c:spPr>
              <a:ln w="25400"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'CO2-Schulbilanz'!$E$6:$AL$6</c:f>
              <c:numCache>
                <c:formatCode>General</c:formatCode>
                <c:ptCount val="3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</c:numCache>
            </c:numRef>
          </c:cat>
          <c:val>
            <c:numRef>
              <c:f>Erfolge!$C$9:$AJ$9</c:f>
              <c:numCache>
                <c:formatCode>#,##0\ "kg"</c:formatCode>
                <c:ptCount val="34"/>
                <c:pt idx="0">
                  <c:v>305955.408</c:v>
                </c:pt>
                <c:pt idx="1">
                  <c:v>311453.56099999999</c:v>
                </c:pt>
                <c:pt idx="2">
                  <c:v>334901.516</c:v>
                </c:pt>
                <c:pt idx="3">
                  <c:v>281521.65700000001</c:v>
                </c:pt>
                <c:pt idx="4">
                  <c:v>314140.67</c:v>
                </c:pt>
                <c:pt idx="5">
                  <c:v>327288.79200000002</c:v>
                </c:pt>
                <c:pt idx="6">
                  <c:v>293793.13</c:v>
                </c:pt>
                <c:pt idx="7">
                  <c:v>268424.337</c:v>
                </c:pt>
                <c:pt idx="8">
                  <c:v>267920.09299999999</c:v>
                </c:pt>
                <c:pt idx="9">
                  <c:v>289091.11099999998</c:v>
                </c:pt>
                <c:pt idx="10">
                  <c:v>334967.565</c:v>
                </c:pt>
                <c:pt idx="11">
                  <c:v>320431.61499999999</c:v>
                </c:pt>
                <c:pt idx="12">
                  <c:v>312005.41800000006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E7-4014-8821-6961653D8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717584"/>
        <c:axId val="524717976"/>
      </c:barChart>
      <c:catAx>
        <c:axId val="52471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524717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7179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600"/>
                  <a:t>CO</a:t>
                </a:r>
                <a:r>
                  <a:rPr lang="de-DE" sz="1600" baseline="-25000"/>
                  <a:t>2</a:t>
                </a:r>
                <a:r>
                  <a:rPr lang="de-DE" sz="1600"/>
                  <a:t>-Emission (kg)</a:t>
                </a:r>
              </a:p>
            </c:rich>
          </c:tx>
          <c:layout>
            <c:manualLayout>
              <c:xMode val="edge"/>
              <c:yMode val="edge"/>
              <c:x val="1.0731080489938758E-2"/>
              <c:y val="0.250659078705028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kg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524717584"/>
        <c:crosses val="autoZero"/>
        <c:crossBetween val="between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</c:legendEntry>
      <c:layout>
        <c:manualLayout>
          <c:xMode val="edge"/>
          <c:yMode val="edge"/>
          <c:x val="0.12812513033562251"/>
          <c:y val="0.87954193014117221"/>
          <c:w val="0.85937587420234596"/>
          <c:h val="0.108986717430536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" l="0" r="0" t="0" header="0" footer="0.511811023622047"/>
    <c:pageSetup paperSize="9" orientation="landscape" horizontalDpi="-3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Planungsübersicht!$D$4</c:f>
          <c:strCache>
            <c:ptCount val="1"/>
            <c:pt idx="0">
              <c:v>Ganztagsgrundschule Sternschanze</c:v>
            </c:pt>
          </c:strCache>
        </c:strRef>
      </c:tx>
      <c:layout>
        <c:manualLayout>
          <c:xMode val="edge"/>
          <c:yMode val="edge"/>
          <c:x val="0.10114013368725511"/>
          <c:y val="7.27685521145420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7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16886482919301"/>
          <c:y val="0.16028886446555599"/>
          <c:w val="0.88183799149254394"/>
          <c:h val="0.62966250633584808"/>
        </c:manualLayout>
      </c:layout>
      <c:barChart>
        <c:barDir val="col"/>
        <c:grouping val="clustered"/>
        <c:varyColors val="0"/>
        <c:ser>
          <c:idx val="1"/>
          <c:order val="0"/>
          <c:tx>
            <c:v>CO2-Emissionen mit Maßnahmen (real)</c:v>
          </c:tx>
          <c:spPr>
            <a:solidFill>
              <a:srgbClr val="92D050"/>
            </a:solidFill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chemeClr val="bg1">
                    <a:lumMod val="6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779-4BD4-858B-8C6884993C2B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chemeClr val="bg1">
                    <a:lumMod val="6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779-4BD4-858B-8C6884993C2B}"/>
              </c:ext>
            </c:extLst>
          </c:dPt>
          <c:trendline>
            <c:name>Trend mit Maßnahmen</c:name>
            <c:spPr>
              <a:ln w="25400">
                <a:solidFill>
                  <a:srgbClr val="92D050"/>
                </a:solidFill>
              </a:ln>
            </c:spPr>
            <c:trendlineType val="linear"/>
            <c:dispRSqr val="0"/>
            <c:dispEq val="0"/>
          </c:trendline>
          <c:cat>
            <c:numRef>
              <c:f>'CO2-Schulbilanz'!$E$6:$AV$6</c:f>
              <c:numCache>
                <c:formatCode>General</c:formatCode>
                <c:ptCount val="4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  <c:pt idx="34">
                  <c:v>2045</c:v>
                </c:pt>
                <c:pt idx="35">
                  <c:v>2046</c:v>
                </c:pt>
                <c:pt idx="36">
                  <c:v>2047</c:v>
                </c:pt>
                <c:pt idx="37">
                  <c:v>2048</c:v>
                </c:pt>
                <c:pt idx="38">
                  <c:v>2049</c:v>
                </c:pt>
                <c:pt idx="39">
                  <c:v>2050</c:v>
                </c:pt>
                <c:pt idx="40">
                  <c:v>2051</c:v>
                </c:pt>
                <c:pt idx="41">
                  <c:v>2052</c:v>
                </c:pt>
                <c:pt idx="42">
                  <c:v>2053</c:v>
                </c:pt>
                <c:pt idx="43">
                  <c:v>2054</c:v>
                </c:pt>
              </c:numCache>
            </c:numRef>
          </c:cat>
          <c:val>
            <c:numRef>
              <c:f>Erfolge!$C$7:$AT$7</c:f>
              <c:numCache>
                <c:formatCode>#,##0\ "kg"</c:formatCode>
                <c:ptCount val="44"/>
                <c:pt idx="0">
                  <c:v>305955.408</c:v>
                </c:pt>
                <c:pt idx="1">
                  <c:v>311453.56099999999</c:v>
                </c:pt>
                <c:pt idx="2">
                  <c:v>322451.516</c:v>
                </c:pt>
                <c:pt idx="3">
                  <c:v>269071.65700000001</c:v>
                </c:pt>
                <c:pt idx="4">
                  <c:v>282175.67</c:v>
                </c:pt>
                <c:pt idx="5">
                  <c:v>295323.79200000002</c:v>
                </c:pt>
                <c:pt idx="6">
                  <c:v>261828.13</c:v>
                </c:pt>
                <c:pt idx="7">
                  <c:v>236459.337</c:v>
                </c:pt>
                <c:pt idx="8">
                  <c:v>235955.09300000002</c:v>
                </c:pt>
                <c:pt idx="9">
                  <c:v>213626.11099999998</c:v>
                </c:pt>
                <c:pt idx="10">
                  <c:v>259502.565</c:v>
                </c:pt>
                <c:pt idx="11">
                  <c:v>244966.61499999999</c:v>
                </c:pt>
                <c:pt idx="12">
                  <c:v>236540.41800000003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79-4BD4-858B-8C6884993C2B}"/>
            </c:ext>
          </c:extLst>
        </c:ser>
        <c:ser>
          <c:idx val="2"/>
          <c:order val="1"/>
          <c:tx>
            <c:v>CO2-Emissionen ohne Maßnahmen (geschätzt)</c:v>
          </c:tx>
          <c:spPr>
            <a:solidFill>
              <a:sysClr val="window" lastClr="FFFFFF">
                <a:lumMod val="50000"/>
              </a:sysClr>
            </a:solidFill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trendline>
            <c:name>Trend ohne Maßnahmen</c:name>
            <c:spPr>
              <a:ln w="25400">
                <a:solidFill>
                  <a:schemeClr val="bg1">
                    <a:lumMod val="50000"/>
                  </a:schemeClr>
                </a:solidFill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'CO2-Schulbilanz'!$E$6:$AV$6</c:f>
              <c:numCache>
                <c:formatCode>General</c:formatCode>
                <c:ptCount val="4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  <c:pt idx="34">
                  <c:v>2045</c:v>
                </c:pt>
                <c:pt idx="35">
                  <c:v>2046</c:v>
                </c:pt>
                <c:pt idx="36">
                  <c:v>2047</c:v>
                </c:pt>
                <c:pt idx="37">
                  <c:v>2048</c:v>
                </c:pt>
                <c:pt idx="38">
                  <c:v>2049</c:v>
                </c:pt>
                <c:pt idx="39">
                  <c:v>2050</c:v>
                </c:pt>
                <c:pt idx="40">
                  <c:v>2051</c:v>
                </c:pt>
                <c:pt idx="41">
                  <c:v>2052</c:v>
                </c:pt>
                <c:pt idx="42">
                  <c:v>2053</c:v>
                </c:pt>
                <c:pt idx="43">
                  <c:v>2054</c:v>
                </c:pt>
              </c:numCache>
            </c:numRef>
          </c:cat>
          <c:val>
            <c:numRef>
              <c:f>Erfolge!$C$9:$AT$9</c:f>
              <c:numCache>
                <c:formatCode>#,##0\ "kg"</c:formatCode>
                <c:ptCount val="44"/>
                <c:pt idx="0">
                  <c:v>305955.408</c:v>
                </c:pt>
                <c:pt idx="1">
                  <c:v>311453.56099999999</c:v>
                </c:pt>
                <c:pt idx="2">
                  <c:v>334901.516</c:v>
                </c:pt>
                <c:pt idx="3">
                  <c:v>281521.65700000001</c:v>
                </c:pt>
                <c:pt idx="4">
                  <c:v>314140.67</c:v>
                </c:pt>
                <c:pt idx="5">
                  <c:v>327288.79200000002</c:v>
                </c:pt>
                <c:pt idx="6">
                  <c:v>293793.13</c:v>
                </c:pt>
                <c:pt idx="7">
                  <c:v>268424.337</c:v>
                </c:pt>
                <c:pt idx="8">
                  <c:v>267920.09299999999</c:v>
                </c:pt>
                <c:pt idx="9">
                  <c:v>289091.11099999998</c:v>
                </c:pt>
                <c:pt idx="10">
                  <c:v>334967.565</c:v>
                </c:pt>
                <c:pt idx="11">
                  <c:v>320431.61499999999</c:v>
                </c:pt>
                <c:pt idx="12">
                  <c:v>312005.41800000006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79-4BD4-858B-8C6884993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719544"/>
        <c:axId val="524719936"/>
      </c:barChart>
      <c:catAx>
        <c:axId val="524719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52471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7199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600"/>
                  <a:t>CO</a:t>
                </a:r>
                <a:r>
                  <a:rPr lang="de-DE" sz="1600" baseline="-25000"/>
                  <a:t>2</a:t>
                </a:r>
                <a:r>
                  <a:rPr lang="de-DE" sz="1600"/>
                  <a:t>-Emission (kg)</a:t>
                </a:r>
              </a:p>
            </c:rich>
          </c:tx>
          <c:layout>
            <c:manualLayout>
              <c:xMode val="edge"/>
              <c:yMode val="edge"/>
              <c:x val="6.0252949967656315E-3"/>
              <c:y val="0.250659078705028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kg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524719544"/>
        <c:crosses val="autoZero"/>
        <c:crossBetween val="between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</c:legendEntry>
      <c:layout>
        <c:manualLayout>
          <c:xMode val="edge"/>
          <c:yMode val="edge"/>
          <c:x val="0.12747887109639761"/>
          <c:y val="0.87954193014117221"/>
          <c:w val="0.86024630791717194"/>
          <c:h val="0.108986717430536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" l="0" r="0" t="0" header="0" footer="0.511811023622047"/>
    <c:pageSetup paperSize="9" orientation="landscape" horizontalDpi="-3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Planungsübersicht!$D$4</c:f>
          <c:strCache>
            <c:ptCount val="1"/>
            <c:pt idx="0">
              <c:v>Ganztagsgrundschule Sternschanze</c:v>
            </c:pt>
          </c:strCache>
        </c:strRef>
      </c:tx>
      <c:layout>
        <c:manualLayout>
          <c:xMode val="edge"/>
          <c:yMode val="edge"/>
          <c:x val="6.9258907571618483E-2"/>
          <c:y val="9.01882153206685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377303784185498E-2"/>
          <c:y val="0.17012561701392298"/>
          <c:w val="0.91299989794396408"/>
          <c:h val="0.6475764228356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Bilanz_pro_h_pro_m²!$B$49</c:f>
              <c:strCache>
                <c:ptCount val="1"/>
                <c:pt idx="0">
                  <c:v>Strom: CO2 [g pro m² und Std.]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Bilanz_pro_h_pro_m²!$D$29:$Q$29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Bilanz_pro_h_pro_m²!$D$49:$Q$49</c:f>
              <c:numCache>
                <c:formatCode>0.00</c:formatCode>
                <c:ptCount val="14"/>
                <c:pt idx="0">
                  <c:v>11.502673</c:v>
                </c:pt>
                <c:pt idx="1">
                  <c:v>11.011846625</c:v>
                </c:pt>
                <c:pt idx="2">
                  <c:v>11.188602749999999</c:v>
                </c:pt>
                <c:pt idx="3">
                  <c:v>11.083135375000001</c:v>
                </c:pt>
                <c:pt idx="4">
                  <c:v>10.788319750000001</c:v>
                </c:pt>
                <c:pt idx="5">
                  <c:v>12.128148500000002</c:v>
                </c:pt>
                <c:pt idx="6">
                  <c:v>11.104721875000001</c:v>
                </c:pt>
                <c:pt idx="7">
                  <c:v>9.0708605000000002</c:v>
                </c:pt>
                <c:pt idx="8">
                  <c:v>9.0588013750000016</c:v>
                </c:pt>
                <c:pt idx="9">
                  <c:v>8.5555161249999987</c:v>
                </c:pt>
                <c:pt idx="10">
                  <c:v>8.7840398749999995</c:v>
                </c:pt>
                <c:pt idx="11">
                  <c:v>8.757989499999999</c:v>
                </c:pt>
                <c:pt idx="12">
                  <c:v>8.913625500000002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6-45B1-BF05-FC5AECFE8989}"/>
            </c:ext>
          </c:extLst>
        </c:ser>
        <c:ser>
          <c:idx val="0"/>
          <c:order val="1"/>
          <c:tx>
            <c:strRef>
              <c:f>Bilanz_pro_h_pro_m²!$B$39</c:f>
              <c:strCache>
                <c:ptCount val="1"/>
                <c:pt idx="0">
                  <c:v>Wärme: CO2 [g pro m² und Std.]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Bilanz_pro_h_pro_m²!$D$29:$Q$29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Bilanz_pro_h_pro_m²!$D$39:$Q$39</c:f>
              <c:numCache>
                <c:formatCode>0.00</c:formatCode>
                <c:ptCount val="14"/>
                <c:pt idx="0">
                  <c:v>53.306863999999997</c:v>
                </c:pt>
                <c:pt idx="1">
                  <c:v>51.879281808622508</c:v>
                </c:pt>
                <c:pt idx="2">
                  <c:v>53.687997441146365</c:v>
                </c:pt>
                <c:pt idx="3">
                  <c:v>48.482297780517882</c:v>
                </c:pt>
                <c:pt idx="4">
                  <c:v>49.523827981651372</c:v>
                </c:pt>
                <c:pt idx="5">
                  <c:v>48.927399117971333</c:v>
                </c:pt>
                <c:pt idx="6">
                  <c:v>47.462007352941178</c:v>
                </c:pt>
                <c:pt idx="7">
                  <c:v>47.524078512396692</c:v>
                </c:pt>
                <c:pt idx="8">
                  <c:v>48.095306859205778</c:v>
                </c:pt>
                <c:pt idx="9">
                  <c:v>35.469343000000002</c:v>
                </c:pt>
                <c:pt idx="10">
                  <c:v>46.207979999999999</c:v>
                </c:pt>
                <c:pt idx="11">
                  <c:v>42.997727499999996</c:v>
                </c:pt>
                <c:pt idx="12">
                  <c:v>40.290887000000005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86-45B1-BF05-FC5AECFE8989}"/>
            </c:ext>
          </c:extLst>
        </c:ser>
        <c:ser>
          <c:idx val="2"/>
          <c:order val="2"/>
          <c:tx>
            <c:strRef>
              <c:f>Bilanz_pro_h_pro_m²!$B$51</c:f>
              <c:strCache>
                <c:ptCount val="1"/>
                <c:pt idx="0">
                  <c:v>Gesamtemissionen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Bilanz_pro_h_pro_m²!$D$29:$Q$29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Bilanz_pro_h_pro_m²!$D$51:$Q$51</c:f>
              <c:numCache>
                <c:formatCode>0.0</c:formatCode>
                <c:ptCount val="14"/>
                <c:pt idx="0">
                  <c:v>64.809536999999992</c:v>
                </c:pt>
                <c:pt idx="1">
                  <c:v>62.891128433622512</c:v>
                </c:pt>
                <c:pt idx="2">
                  <c:v>64.876600191146366</c:v>
                </c:pt>
                <c:pt idx="3">
                  <c:v>59.56543315551788</c:v>
                </c:pt>
                <c:pt idx="4">
                  <c:v>60.312147731651372</c:v>
                </c:pt>
                <c:pt idx="5">
                  <c:v>61.055547617971335</c:v>
                </c:pt>
                <c:pt idx="6">
                  <c:v>58.566729227941181</c:v>
                </c:pt>
                <c:pt idx="7">
                  <c:v>56.594939012396694</c:v>
                </c:pt>
                <c:pt idx="8">
                  <c:v>57.154108234205779</c:v>
                </c:pt>
                <c:pt idx="9">
                  <c:v>44.024859124999999</c:v>
                </c:pt>
                <c:pt idx="10">
                  <c:v>54.992019874999997</c:v>
                </c:pt>
                <c:pt idx="11">
                  <c:v>51.755716999999997</c:v>
                </c:pt>
                <c:pt idx="12">
                  <c:v>49.204512500000007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86-45B1-BF05-FC5AECFE8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723464"/>
        <c:axId val="524721112"/>
      </c:barChart>
      <c:catAx>
        <c:axId val="524723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/>
            </a:pPr>
            <a:endParaRPr lang="de-DE"/>
          </a:p>
        </c:txPr>
        <c:crossAx val="524721112"/>
        <c:crosses val="autoZero"/>
        <c:auto val="1"/>
        <c:lblAlgn val="ctr"/>
        <c:lblOffset val="100"/>
        <c:noMultiLvlLbl val="0"/>
      </c:catAx>
      <c:valAx>
        <c:axId val="524721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de-DE" sz="1600"/>
                  <a:t>CO</a:t>
                </a:r>
                <a:r>
                  <a:rPr lang="de-DE" sz="1600" baseline="-25000"/>
                  <a:t>2</a:t>
                </a:r>
                <a:r>
                  <a:rPr lang="de-DE" sz="1600"/>
                  <a:t> in Gramm</a:t>
                </a:r>
              </a:p>
            </c:rich>
          </c:tx>
          <c:layout>
            <c:manualLayout>
              <c:xMode val="edge"/>
              <c:yMode val="edge"/>
              <c:x val="4.6551648576395478E-3"/>
              <c:y val="0.348157753515011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1100"/>
            </a:pPr>
            <a:endParaRPr lang="de-DE"/>
          </a:p>
        </c:txPr>
        <c:crossAx val="52472346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6.5240676084320631E-2"/>
          <c:y val="0.92565055762081783"/>
          <c:w val="0.91871658899780395"/>
          <c:h val="5.390334572490707E-2"/>
        </c:manualLayout>
      </c:layout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200"/>
          </a:pPr>
          <a:endParaRPr lang="de-DE"/>
        </a:p>
      </c:txPr>
    </c:legend>
    <c:plotVisOnly val="0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" l="0.196850393700787" r="0.196850393700787" t="0" header="0.31496062992126012" footer="0.3149606299212601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28</xdr:row>
      <xdr:rowOff>123825</xdr:rowOff>
    </xdr:from>
    <xdr:to>
      <xdr:col>6</xdr:col>
      <xdr:colOff>962025</xdr:colOff>
      <xdr:row>49</xdr:row>
      <xdr:rowOff>200025</xdr:rowOff>
    </xdr:to>
    <xdr:graphicFrame macro="">
      <xdr:nvGraphicFramePr>
        <xdr:cNvPr id="50177" name="Chart 3">
          <a:extLst>
            <a:ext uri="{FF2B5EF4-FFF2-40B4-BE49-F238E27FC236}">
              <a16:creationId xmlns:a16="http://schemas.microsoft.com/office/drawing/2014/main" id="{00000000-0008-0000-0300-000001C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38100</xdr:colOff>
      <xdr:row>28</xdr:row>
      <xdr:rowOff>133350</xdr:rowOff>
    </xdr:from>
    <xdr:to>
      <xdr:col>15</xdr:col>
      <xdr:colOff>657225</xdr:colOff>
      <xdr:row>49</xdr:row>
      <xdr:rowOff>209550</xdr:rowOff>
    </xdr:to>
    <xdr:graphicFrame macro="">
      <xdr:nvGraphicFramePr>
        <xdr:cNvPr id="50178" name="Chart 3">
          <a:extLst>
            <a:ext uri="{FF2B5EF4-FFF2-40B4-BE49-F238E27FC236}">
              <a16:creationId xmlns:a16="http://schemas.microsoft.com/office/drawing/2014/main" id="{00000000-0008-0000-0300-000002C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15</xdr:col>
      <xdr:colOff>723900</xdr:colOff>
      <xdr:row>28</xdr:row>
      <xdr:rowOff>123825</xdr:rowOff>
    </xdr:from>
    <xdr:to>
      <xdr:col>27</xdr:col>
      <xdr:colOff>247650</xdr:colOff>
      <xdr:row>49</xdr:row>
      <xdr:rowOff>200025</xdr:rowOff>
    </xdr:to>
    <xdr:graphicFrame macro="">
      <xdr:nvGraphicFramePr>
        <xdr:cNvPr id="50179" name="Chart 3">
          <a:extLst>
            <a:ext uri="{FF2B5EF4-FFF2-40B4-BE49-F238E27FC236}">
              <a16:creationId xmlns:a16="http://schemas.microsoft.com/office/drawing/2014/main" id="{00000000-0008-0000-0300-000003C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27</xdr:col>
      <xdr:colOff>352425</xdr:colOff>
      <xdr:row>28</xdr:row>
      <xdr:rowOff>123825</xdr:rowOff>
    </xdr:from>
    <xdr:to>
      <xdr:col>40</xdr:col>
      <xdr:colOff>733425</xdr:colOff>
      <xdr:row>49</xdr:row>
      <xdr:rowOff>200025</xdr:rowOff>
    </xdr:to>
    <xdr:graphicFrame macro="">
      <xdr:nvGraphicFramePr>
        <xdr:cNvPr id="50180" name="Chart 3">
          <a:extLst>
            <a:ext uri="{FF2B5EF4-FFF2-40B4-BE49-F238E27FC236}">
              <a16:creationId xmlns:a16="http://schemas.microsoft.com/office/drawing/2014/main" id="{00000000-0008-0000-0300-000004C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0.11226</cdr:x>
      <cdr:y>0.01428</cdr:y>
    </cdr:from>
    <cdr:to>
      <cdr:x>0.33928</cdr:x>
      <cdr:y>0.07808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16709" y="69718"/>
          <a:ext cx="2501525" cy="315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Einspar-Erfolge</a:t>
          </a:r>
          <a:endParaRPr lang="de-DE" sz="1600" b="1">
            <a:solidFill>
              <a:srgbClr val="99CC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85725</xdr:rowOff>
    </xdr:from>
    <xdr:to>
      <xdr:col>12</xdr:col>
      <xdr:colOff>47625</xdr:colOff>
      <xdr:row>27</xdr:row>
      <xdr:rowOff>9525</xdr:rowOff>
    </xdr:to>
    <xdr:graphicFrame macro="">
      <xdr:nvGraphicFramePr>
        <xdr:cNvPr id="48129" name="Diagramm 1">
          <a:extLst>
            <a:ext uri="{FF2B5EF4-FFF2-40B4-BE49-F238E27FC236}">
              <a16:creationId xmlns:a16="http://schemas.microsoft.com/office/drawing/2014/main" id="{00000000-0008-0000-0500-000001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1</xdr:row>
      <xdr:rowOff>95250</xdr:rowOff>
    </xdr:from>
    <xdr:to>
      <xdr:col>27</xdr:col>
      <xdr:colOff>38100</xdr:colOff>
      <xdr:row>27</xdr:row>
      <xdr:rowOff>19050</xdr:rowOff>
    </xdr:to>
    <xdr:graphicFrame macro="">
      <xdr:nvGraphicFramePr>
        <xdr:cNvPr id="48130" name="Diagramm 1">
          <a:extLst>
            <a:ext uri="{FF2B5EF4-FFF2-40B4-BE49-F238E27FC236}">
              <a16:creationId xmlns:a16="http://schemas.microsoft.com/office/drawing/2014/main" id="{00000000-0008-0000-0500-000002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114300</xdr:colOff>
      <xdr:row>1</xdr:row>
      <xdr:rowOff>85725</xdr:rowOff>
    </xdr:from>
    <xdr:to>
      <xdr:col>45</xdr:col>
      <xdr:colOff>133350</xdr:colOff>
      <xdr:row>27</xdr:row>
      <xdr:rowOff>9525</xdr:rowOff>
    </xdr:to>
    <xdr:graphicFrame macro="">
      <xdr:nvGraphicFramePr>
        <xdr:cNvPr id="48131" name="Diagramm 1">
          <a:extLst>
            <a:ext uri="{FF2B5EF4-FFF2-40B4-BE49-F238E27FC236}">
              <a16:creationId xmlns:a16="http://schemas.microsoft.com/office/drawing/2014/main" id="{00000000-0008-0000-0500-000003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238125</xdr:colOff>
      <xdr:row>1</xdr:row>
      <xdr:rowOff>85725</xdr:rowOff>
    </xdr:from>
    <xdr:to>
      <xdr:col>61</xdr:col>
      <xdr:colOff>276225</xdr:colOff>
      <xdr:row>27</xdr:row>
      <xdr:rowOff>9525</xdr:rowOff>
    </xdr:to>
    <xdr:graphicFrame macro="">
      <xdr:nvGraphicFramePr>
        <xdr:cNvPr id="48132" name="Diagramm 1">
          <a:extLst>
            <a:ext uri="{FF2B5EF4-FFF2-40B4-BE49-F238E27FC236}">
              <a16:creationId xmlns:a16="http://schemas.microsoft.com/office/drawing/2014/main" id="{00000000-0008-0000-0500-000004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0.06314</cdr:x>
      <cdr:y>0.02292</cdr:y>
    </cdr:from>
    <cdr:to>
      <cdr:x>0.5683</cdr:x>
      <cdr:y>0.08442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03250" y="117475"/>
          <a:ext cx="4826000" cy="315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Spezifische CO</a:t>
          </a:r>
          <a:r>
            <a:rPr lang="en-US" sz="1800" b="1" i="0" u="none" strike="noStrike" baseline="-25000">
              <a:solidFill>
                <a:srgbClr val="99CC00"/>
              </a:solidFill>
              <a:latin typeface="Arial"/>
              <a:cs typeface="Arial"/>
            </a:rPr>
            <a:t>2</a:t>
          </a:r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-Emissionen</a:t>
          </a:r>
          <a:endParaRPr lang="de-DE" sz="1600" b="1">
            <a:solidFill>
              <a:srgbClr val="99CC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0.06314</cdr:x>
      <cdr:y>0.02292</cdr:y>
    </cdr:from>
    <cdr:to>
      <cdr:x>0.5683</cdr:x>
      <cdr:y>0.08442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03250" y="117475"/>
          <a:ext cx="4826000" cy="315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Spezifische CO</a:t>
          </a:r>
          <a:r>
            <a:rPr lang="en-US" sz="1800" b="1" i="0" u="none" strike="noStrike" baseline="-25000">
              <a:solidFill>
                <a:srgbClr val="99CC00"/>
              </a:solidFill>
              <a:latin typeface="Arial"/>
              <a:cs typeface="Arial"/>
            </a:rPr>
            <a:t>2</a:t>
          </a:r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-Emissionen</a:t>
          </a:r>
          <a:endParaRPr lang="de-DE" sz="1600" b="1">
            <a:solidFill>
              <a:srgbClr val="99CC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0.06314</cdr:x>
      <cdr:y>0.02292</cdr:y>
    </cdr:from>
    <cdr:to>
      <cdr:x>0.5683</cdr:x>
      <cdr:y>0.08442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03250" y="117475"/>
          <a:ext cx="4826000" cy="315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Spezifische CO</a:t>
          </a:r>
          <a:r>
            <a:rPr lang="en-US" sz="1800" b="1" i="0" u="none" strike="noStrike" baseline="-25000">
              <a:solidFill>
                <a:srgbClr val="99CC00"/>
              </a:solidFill>
              <a:latin typeface="Arial"/>
              <a:cs typeface="Arial"/>
            </a:rPr>
            <a:t>2</a:t>
          </a:r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-Emissionen</a:t>
          </a:r>
          <a:endParaRPr lang="de-DE" sz="1600" b="1">
            <a:solidFill>
              <a:srgbClr val="99CC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0.04711</cdr:x>
      <cdr:y>0.02664</cdr:y>
    </cdr:from>
    <cdr:to>
      <cdr:x>0.55227</cdr:x>
      <cdr:y>0.08814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60058" y="136502"/>
          <a:ext cx="6004938" cy="315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Spezifische CO</a:t>
          </a:r>
          <a:r>
            <a:rPr lang="en-US" sz="1800" b="1" i="0" u="none" strike="noStrike" baseline="-25000">
              <a:solidFill>
                <a:srgbClr val="99CC00"/>
              </a:solidFill>
              <a:latin typeface="Arial"/>
              <a:cs typeface="Arial"/>
            </a:rPr>
            <a:t>2</a:t>
          </a:r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-Emissionen</a:t>
          </a:r>
          <a:endParaRPr lang="de-DE" sz="1600" b="1">
            <a:solidFill>
              <a:srgbClr val="99CC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19050</xdr:rowOff>
        </xdr:from>
        <xdr:to>
          <xdr:col>11</xdr:col>
          <xdr:colOff>342900</xdr:colOff>
          <xdr:row>54</xdr:row>
          <xdr:rowOff>171450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6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0.23293</cdr:x>
      <cdr:y>0.00396</cdr:y>
    </cdr:from>
    <cdr:to>
      <cdr:x>0.67467</cdr:x>
      <cdr:y>0.07827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933450" y="21433"/>
          <a:ext cx="2536031" cy="321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CO</a:t>
          </a:r>
          <a:r>
            <a:rPr lang="en-US" sz="1800" b="1" i="0" u="none" strike="noStrike" baseline="-25000">
              <a:solidFill>
                <a:srgbClr val="99CC00"/>
              </a:solidFill>
              <a:latin typeface="Arial"/>
              <a:cs typeface="Arial"/>
            </a:rPr>
            <a:t>2</a:t>
          </a:r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-Schulbilanz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0.17825</cdr:x>
      <cdr:y>0.00208</cdr:y>
    </cdr:from>
    <cdr:to>
      <cdr:x>0.61869</cdr:x>
      <cdr:y>0.0737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937815" y="9536"/>
          <a:ext cx="3518198" cy="3214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CO</a:t>
          </a:r>
          <a:r>
            <a:rPr lang="en-US" sz="1800" b="1" i="0" u="none" strike="noStrike" baseline="-25000">
              <a:solidFill>
                <a:srgbClr val="99CC00"/>
              </a:solidFill>
              <a:latin typeface="Arial"/>
              <a:cs typeface="Arial"/>
            </a:rPr>
            <a:t>2</a:t>
          </a:r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-Schulbilanz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0.16143</cdr:x>
      <cdr:y>0</cdr:y>
    </cdr:from>
    <cdr:to>
      <cdr:x>0.60553</cdr:x>
      <cdr:y>0.07334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991703" y="0"/>
          <a:ext cx="4077529" cy="3214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CO</a:t>
          </a:r>
          <a:r>
            <a:rPr lang="en-US" sz="1800" b="1" i="0" u="none" strike="noStrike" baseline="-25000">
              <a:solidFill>
                <a:srgbClr val="99CC00"/>
              </a:solidFill>
              <a:latin typeface="Arial"/>
              <a:cs typeface="Arial"/>
            </a:rPr>
            <a:t>2</a:t>
          </a:r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-Schulbilanz 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0.11364</cdr:x>
      <cdr:y>0</cdr:y>
    </cdr:from>
    <cdr:to>
      <cdr:x>0.57302</cdr:x>
      <cdr:y>0.07236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972987" y="0"/>
          <a:ext cx="4832626" cy="321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CO</a:t>
          </a:r>
          <a:r>
            <a:rPr lang="en-US" sz="1800" b="1" i="0" u="none" strike="noStrike" baseline="-25000">
              <a:solidFill>
                <a:srgbClr val="99CC00"/>
              </a:solidFill>
              <a:latin typeface="Arial"/>
              <a:cs typeface="Arial"/>
            </a:rPr>
            <a:t>2</a:t>
          </a:r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-Schulbilanz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85725</xdr:rowOff>
    </xdr:from>
    <xdr:to>
      <xdr:col>8</xdr:col>
      <xdr:colOff>657225</xdr:colOff>
      <xdr:row>40</xdr:row>
      <xdr:rowOff>47625</xdr:rowOff>
    </xdr:to>
    <xdr:graphicFrame macro="">
      <xdr:nvGraphicFramePr>
        <xdr:cNvPr id="55297" name="Chart 3">
          <a:extLst>
            <a:ext uri="{FF2B5EF4-FFF2-40B4-BE49-F238E27FC236}">
              <a16:creationId xmlns:a16="http://schemas.microsoft.com/office/drawing/2014/main" id="{00000000-0008-0000-0400-000001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733425</xdr:colOff>
      <xdr:row>9</xdr:row>
      <xdr:rowOff>95250</xdr:rowOff>
    </xdr:from>
    <xdr:to>
      <xdr:col>20</xdr:col>
      <xdr:colOff>619125</xdr:colOff>
      <xdr:row>40</xdr:row>
      <xdr:rowOff>57150</xdr:rowOff>
    </xdr:to>
    <xdr:graphicFrame macro="">
      <xdr:nvGraphicFramePr>
        <xdr:cNvPr id="55298" name="Chart 3">
          <a:extLst>
            <a:ext uri="{FF2B5EF4-FFF2-40B4-BE49-F238E27FC236}">
              <a16:creationId xmlns:a16="http://schemas.microsoft.com/office/drawing/2014/main" id="{00000000-0008-0000-0400-000002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20</xdr:col>
      <xdr:colOff>723900</xdr:colOff>
      <xdr:row>9</xdr:row>
      <xdr:rowOff>85725</xdr:rowOff>
    </xdr:from>
    <xdr:to>
      <xdr:col>33</xdr:col>
      <xdr:colOff>571500</xdr:colOff>
      <xdr:row>40</xdr:row>
      <xdr:rowOff>47625</xdr:rowOff>
    </xdr:to>
    <xdr:graphicFrame macro="">
      <xdr:nvGraphicFramePr>
        <xdr:cNvPr id="55299" name="Chart 3">
          <a:extLst>
            <a:ext uri="{FF2B5EF4-FFF2-40B4-BE49-F238E27FC236}">
              <a16:creationId xmlns:a16="http://schemas.microsoft.com/office/drawing/2014/main" id="{00000000-0008-0000-0400-000003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33</xdr:col>
      <xdr:colOff>685800</xdr:colOff>
      <xdr:row>9</xdr:row>
      <xdr:rowOff>95250</xdr:rowOff>
    </xdr:from>
    <xdr:to>
      <xdr:col>48</xdr:col>
      <xdr:colOff>57150</xdr:colOff>
      <xdr:row>40</xdr:row>
      <xdr:rowOff>57150</xdr:rowOff>
    </xdr:to>
    <xdr:graphicFrame macro="">
      <xdr:nvGraphicFramePr>
        <xdr:cNvPr id="55300" name="Chart 3">
          <a:extLst>
            <a:ext uri="{FF2B5EF4-FFF2-40B4-BE49-F238E27FC236}">
              <a16:creationId xmlns:a16="http://schemas.microsoft.com/office/drawing/2014/main" id="{00000000-0008-0000-04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0.16432</cdr:x>
      <cdr:y>0.01211</cdr:y>
    </cdr:from>
    <cdr:to>
      <cdr:x>0.38914</cdr:x>
      <cdr:y>0.07591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46551" y="60325"/>
          <a:ext cx="1889332" cy="321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Einspar-Erfolge</a:t>
          </a:r>
          <a:endParaRPr lang="de-DE" sz="1600" b="1">
            <a:solidFill>
              <a:srgbClr val="99CC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0.13571</cdr:x>
      <cdr:y>0.01211</cdr:y>
    </cdr:from>
    <cdr:to>
      <cdr:x>0.36151</cdr:x>
      <cdr:y>0.07591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18245" y="59135"/>
          <a:ext cx="2249725" cy="315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Einspar-Erfolge</a:t>
          </a:r>
          <a:endParaRPr lang="de-DE" sz="1600" b="1">
            <a:solidFill>
              <a:srgbClr val="99CC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0.13089</cdr:x>
      <cdr:y>0.01211</cdr:y>
    </cdr:from>
    <cdr:to>
      <cdr:x>0.35693</cdr:x>
      <cdr:y>0.07591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80637" y="59135"/>
          <a:ext cx="2258960" cy="315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800" b="1" i="0" u="none" strike="noStrike">
              <a:solidFill>
                <a:srgbClr val="99CC00"/>
              </a:solidFill>
              <a:latin typeface="Arial"/>
              <a:cs typeface="Arial"/>
            </a:rPr>
            <a:t>Einspar-Erfolge</a:t>
          </a:r>
          <a:endParaRPr lang="de-DE" sz="1600" b="1">
            <a:solidFill>
              <a:srgbClr val="99CC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3_Document.doc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outlinePr summaryBelow="0"/>
  </sheetPr>
  <dimension ref="A1:AC321"/>
  <sheetViews>
    <sheetView showGridLines="0" tabSelected="1" topLeftCell="B12" zoomScale="71" zoomScaleNormal="71" zoomScaleSheetLayoutView="50" zoomScalePageLayoutView="50" workbookViewId="0">
      <selection activeCell="E5" sqref="E5"/>
    </sheetView>
  </sheetViews>
  <sheetFormatPr baseColWidth="10" defaultColWidth="10.7109375" defaultRowHeight="20.25" outlineLevelRow="1" outlineLevelCol="1"/>
  <cols>
    <col min="1" max="1" width="11.42578125" style="149" hidden="1" customWidth="1"/>
    <col min="2" max="2" width="2.7109375" style="167" customWidth="1"/>
    <col min="3" max="3" width="5.7109375" style="167" customWidth="1"/>
    <col min="4" max="4" width="44" style="167" customWidth="1"/>
    <col min="5" max="5" width="14" style="167" customWidth="1"/>
    <col min="6" max="6" width="14.28515625" style="167" customWidth="1"/>
    <col min="7" max="7" width="28.140625" style="167" customWidth="1"/>
    <col min="8" max="8" width="30.42578125" style="167" customWidth="1"/>
    <col min="9" max="10" width="19.42578125" style="167" hidden="1" customWidth="1" outlineLevel="1"/>
    <col min="11" max="11" width="19.42578125" style="167" customWidth="1" collapsed="1"/>
    <col min="12" max="15" width="19.42578125" style="167" customWidth="1"/>
    <col min="16" max="26" width="19.42578125" style="167" customWidth="1" outlineLevel="1"/>
    <col min="27" max="27" width="11.42578125" style="167" customWidth="1" outlineLevel="1"/>
    <col min="28" max="16384" width="10.7109375" style="167"/>
  </cols>
  <sheetData>
    <row r="1" spans="1:29" ht="31.5" hidden="1" customHeight="1">
      <c r="H1" s="301" t="s">
        <v>264</v>
      </c>
      <c r="I1" s="302" t="s">
        <v>265</v>
      </c>
      <c r="J1" s="302" t="s">
        <v>266</v>
      </c>
      <c r="K1" s="303" t="s">
        <v>267</v>
      </c>
      <c r="L1" s="303" t="s">
        <v>68</v>
      </c>
      <c r="M1" s="303" t="s">
        <v>69</v>
      </c>
      <c r="N1" s="304" t="s">
        <v>70</v>
      </c>
      <c r="O1" s="304" t="s">
        <v>67</v>
      </c>
    </row>
    <row r="2" spans="1:29" ht="9.75" customHeight="1">
      <c r="B2" s="164"/>
      <c r="C2" s="165"/>
      <c r="D2" s="164"/>
      <c r="E2" s="166"/>
      <c r="F2" s="166"/>
      <c r="G2" s="164"/>
      <c r="H2" s="164"/>
      <c r="I2" s="164"/>
      <c r="J2" s="164"/>
      <c r="K2" s="164"/>
    </row>
    <row r="3" spans="1:29" ht="30" customHeight="1">
      <c r="A3" s="150"/>
      <c r="B3" s="168"/>
      <c r="C3" s="169"/>
      <c r="D3" s="263" t="s">
        <v>145</v>
      </c>
      <c r="E3" s="323">
        <v>2024</v>
      </c>
      <c r="F3" s="284"/>
      <c r="G3" s="163"/>
      <c r="H3" s="163"/>
      <c r="I3" s="163"/>
    </row>
    <row r="4" spans="1:29" ht="21.75" customHeight="1">
      <c r="A4" s="150"/>
      <c r="B4" s="164"/>
      <c r="C4" s="165"/>
      <c r="D4" s="324" t="s">
        <v>149</v>
      </c>
      <c r="E4" s="285"/>
      <c r="F4" s="275" t="s">
        <v>227</v>
      </c>
      <c r="G4" s="325">
        <v>45553</v>
      </c>
      <c r="H4" s="286"/>
      <c r="I4" s="286"/>
      <c r="J4" s="286"/>
      <c r="K4" s="286"/>
    </row>
    <row r="5" spans="1:29" ht="19.5" customHeight="1">
      <c r="B5" s="164"/>
      <c r="C5" s="165"/>
      <c r="D5" s="164"/>
      <c r="E5" s="164"/>
      <c r="H5" s="152"/>
      <c r="I5" s="152"/>
      <c r="J5" s="152"/>
      <c r="K5" s="152"/>
    </row>
    <row r="6" spans="1:29" ht="24" customHeight="1" thickBot="1">
      <c r="B6" s="164"/>
      <c r="C6" s="165"/>
      <c r="D6" s="299" t="s">
        <v>247</v>
      </c>
      <c r="E6" s="299"/>
      <c r="F6" s="299"/>
      <c r="G6" s="300"/>
      <c r="H6" s="152"/>
      <c r="I6" s="152"/>
      <c r="J6" s="152"/>
      <c r="K6" s="152"/>
      <c r="O6" s="186"/>
    </row>
    <row r="7" spans="1:29" ht="31.5" customHeight="1" thickBot="1">
      <c r="B7" s="164"/>
      <c r="C7" s="165"/>
      <c r="D7" s="361" t="s">
        <v>100</v>
      </c>
      <c r="E7" s="362"/>
      <c r="F7" s="362"/>
      <c r="G7" s="363"/>
      <c r="H7" s="246"/>
      <c r="I7" s="274" t="str">
        <f>IF(I$8="kurzfristig",IF(H7="","Übersicht CO2-Reduktionen",""),"")</f>
        <v/>
      </c>
      <c r="J7" s="274" t="str">
        <f t="shared" ref="J7:Y7" si="0">IF(J$8="kurzfristig",IF(I7="","Übersicht CO2-Reduktionen",""),"")</f>
        <v/>
      </c>
      <c r="K7" s="274" t="str">
        <f t="shared" si="0"/>
        <v/>
      </c>
      <c r="L7" s="274" t="str">
        <f t="shared" si="0"/>
        <v/>
      </c>
      <c r="M7" s="274" t="str">
        <f t="shared" si="0"/>
        <v/>
      </c>
      <c r="N7" s="274" t="str">
        <f t="shared" si="0"/>
        <v>Übersicht CO2-Reduktionen</v>
      </c>
      <c r="O7" s="274" t="str">
        <f t="shared" si="0"/>
        <v/>
      </c>
      <c r="P7" s="274" t="str">
        <f t="shared" si="0"/>
        <v/>
      </c>
      <c r="Q7" s="274" t="str">
        <f t="shared" si="0"/>
        <v/>
      </c>
      <c r="R7" s="274" t="str">
        <f t="shared" si="0"/>
        <v/>
      </c>
      <c r="S7" s="274" t="str">
        <f t="shared" si="0"/>
        <v/>
      </c>
      <c r="T7" s="274" t="str">
        <f t="shared" si="0"/>
        <v/>
      </c>
      <c r="U7" s="274" t="str">
        <f t="shared" si="0"/>
        <v/>
      </c>
      <c r="V7" s="274" t="str">
        <f t="shared" si="0"/>
        <v/>
      </c>
      <c r="W7" s="274" t="str">
        <f t="shared" si="0"/>
        <v/>
      </c>
      <c r="X7" s="274" t="str">
        <f t="shared" si="0"/>
        <v/>
      </c>
      <c r="Y7" s="274" t="str">
        <f t="shared" si="0"/>
        <v/>
      </c>
      <c r="Z7" s="294" t="str">
        <f>IF(Z8="kurzfristig","Übersicht CO2-Reduktionen","")</f>
        <v/>
      </c>
      <c r="AA7" s="247"/>
      <c r="AB7" s="247"/>
      <c r="AC7" s="247"/>
    </row>
    <row r="8" spans="1:29" ht="24" customHeight="1">
      <c r="B8" s="164"/>
      <c r="C8" s="165"/>
      <c r="D8" s="364"/>
      <c r="E8" s="365"/>
      <c r="F8" s="365"/>
      <c r="G8" s="366"/>
      <c r="H8" s="248"/>
      <c r="I8" s="291" t="str">
        <f t="shared" ref="I8:O8" si="1">IF((I9-$E$3-2)&lt;-1,"Vergangenheit",IF((I9-$E$3-2)&lt;1,"kurzfristig",IF((I9-$E$3-2)&lt;3,"mittelfristig","langfristig")))</f>
        <v>Vergangenheit</v>
      </c>
      <c r="J8" s="291" t="str">
        <f t="shared" si="1"/>
        <v>Vergangenheit</v>
      </c>
      <c r="K8" s="291" t="str">
        <f t="shared" si="1"/>
        <v>Vergangenheit</v>
      </c>
      <c r="L8" s="291" t="str">
        <f t="shared" si="1"/>
        <v>Vergangenheit</v>
      </c>
      <c r="M8" s="291" t="str">
        <f t="shared" si="1"/>
        <v>Vergangenheit</v>
      </c>
      <c r="N8" s="291" t="str">
        <f t="shared" si="1"/>
        <v>kurzfristig</v>
      </c>
      <c r="O8" s="291" t="str">
        <f t="shared" si="1"/>
        <v>mittelfristig</v>
      </c>
      <c r="P8" s="291" t="str">
        <f t="shared" ref="P8:Z8" si="2">IF((P9-$E$3-2)&lt;0,"Vergangenheit",IF((P9-$E$3-2)&lt;1,"kurzfristig",IF((P9-$E$3-2)&lt;3,"mittelfristig","langfristig")))</f>
        <v>langfristig</v>
      </c>
      <c r="Q8" s="291" t="str">
        <f t="shared" si="2"/>
        <v>langfristig</v>
      </c>
      <c r="R8" s="291" t="str">
        <f t="shared" si="2"/>
        <v>langfristig</v>
      </c>
      <c r="S8" s="291" t="str">
        <f t="shared" si="2"/>
        <v>langfristig</v>
      </c>
      <c r="T8" s="291" t="str">
        <f t="shared" si="2"/>
        <v>langfristig</v>
      </c>
      <c r="U8" s="291" t="str">
        <f t="shared" si="2"/>
        <v>langfristig</v>
      </c>
      <c r="V8" s="291" t="str">
        <f t="shared" si="2"/>
        <v>langfristig</v>
      </c>
      <c r="W8" s="291" t="str">
        <f t="shared" si="2"/>
        <v>langfristig</v>
      </c>
      <c r="X8" s="291" t="str">
        <f t="shared" si="2"/>
        <v>langfristig</v>
      </c>
      <c r="Y8" s="291" t="str">
        <f t="shared" si="2"/>
        <v>langfristig</v>
      </c>
      <c r="Z8" s="295" t="str">
        <f t="shared" si="2"/>
        <v>langfristig</v>
      </c>
      <c r="AA8" s="247"/>
      <c r="AB8" s="247"/>
      <c r="AC8" s="247"/>
    </row>
    <row r="9" spans="1:29" ht="24" customHeight="1" thickBot="1">
      <c r="B9" s="164"/>
      <c r="C9" s="165"/>
      <c r="D9" s="354"/>
      <c r="E9" s="355"/>
      <c r="F9" s="355"/>
      <c r="G9" s="367"/>
      <c r="H9" s="282" t="s">
        <v>138</v>
      </c>
      <c r="I9" s="309">
        <v>2013</v>
      </c>
      <c r="J9" s="249">
        <v>2015</v>
      </c>
      <c r="K9" s="310">
        <v>2020</v>
      </c>
      <c r="L9" s="249">
        <f>ODD(K9)+1</f>
        <v>2022</v>
      </c>
      <c r="M9" s="249">
        <f>L9+2</f>
        <v>2024</v>
      </c>
      <c r="N9" s="249">
        <f>M9+2</f>
        <v>2026</v>
      </c>
      <c r="O9" s="249">
        <f t="shared" ref="O9:Z9" si="3">N9+2</f>
        <v>2028</v>
      </c>
      <c r="P9" s="249">
        <f t="shared" si="3"/>
        <v>2030</v>
      </c>
      <c r="Q9" s="249">
        <f t="shared" si="3"/>
        <v>2032</v>
      </c>
      <c r="R9" s="249">
        <f t="shared" si="3"/>
        <v>2034</v>
      </c>
      <c r="S9" s="249">
        <f t="shared" si="3"/>
        <v>2036</v>
      </c>
      <c r="T9" s="249">
        <f t="shared" si="3"/>
        <v>2038</v>
      </c>
      <c r="U9" s="249">
        <f t="shared" si="3"/>
        <v>2040</v>
      </c>
      <c r="V9" s="249">
        <f t="shared" si="3"/>
        <v>2042</v>
      </c>
      <c r="W9" s="249">
        <f t="shared" si="3"/>
        <v>2044</v>
      </c>
      <c r="X9" s="249">
        <f t="shared" si="3"/>
        <v>2046</v>
      </c>
      <c r="Y9" s="249">
        <f t="shared" si="3"/>
        <v>2048</v>
      </c>
      <c r="Z9" s="250">
        <f t="shared" si="3"/>
        <v>2050</v>
      </c>
      <c r="AA9" s="247"/>
      <c r="AB9" s="247"/>
      <c r="AC9" s="247"/>
    </row>
    <row r="10" spans="1:29" ht="24" customHeight="1" thickBot="1">
      <c r="B10" s="164"/>
      <c r="C10" s="165"/>
      <c r="D10" s="352" t="s">
        <v>248</v>
      </c>
      <c r="E10" s="352"/>
      <c r="F10" s="352"/>
      <c r="G10" s="151"/>
      <c r="H10" s="288" t="s">
        <v>46</v>
      </c>
      <c r="I10" s="251" t="str">
        <f t="shared" ref="I10:N10" si="4">IF(I27=0,"",I27)</f>
        <v/>
      </c>
      <c r="J10" s="252" t="str">
        <f t="shared" si="4"/>
        <v/>
      </c>
      <c r="K10" s="252">
        <f t="shared" si="4"/>
        <v>15000</v>
      </c>
      <c r="L10" s="252">
        <f t="shared" si="4"/>
        <v>15000</v>
      </c>
      <c r="M10" s="252">
        <f t="shared" si="4"/>
        <v>15000</v>
      </c>
      <c r="N10" s="252">
        <f t="shared" si="4"/>
        <v>15000</v>
      </c>
      <c r="O10" s="252">
        <f t="shared" ref="O10:Z10" si="5">IF(O27=0,"",O27)</f>
        <v>15000</v>
      </c>
      <c r="P10" s="252">
        <f t="shared" si="5"/>
        <v>15000</v>
      </c>
      <c r="Q10" s="252">
        <f t="shared" si="5"/>
        <v>15000</v>
      </c>
      <c r="R10" s="252">
        <f t="shared" si="5"/>
        <v>15000</v>
      </c>
      <c r="S10" s="252">
        <f t="shared" si="5"/>
        <v>15000</v>
      </c>
      <c r="T10" s="252">
        <f t="shared" si="5"/>
        <v>15000</v>
      </c>
      <c r="U10" s="252">
        <f t="shared" si="5"/>
        <v>15000</v>
      </c>
      <c r="V10" s="252">
        <f t="shared" si="5"/>
        <v>15000</v>
      </c>
      <c r="W10" s="252">
        <f t="shared" si="5"/>
        <v>15000</v>
      </c>
      <c r="X10" s="252">
        <f t="shared" si="5"/>
        <v>15000</v>
      </c>
      <c r="Y10" s="252">
        <f t="shared" si="5"/>
        <v>15000</v>
      </c>
      <c r="Z10" s="253">
        <f t="shared" si="5"/>
        <v>15000</v>
      </c>
      <c r="AA10" s="247"/>
      <c r="AB10" s="247"/>
      <c r="AC10" s="247"/>
    </row>
    <row r="11" spans="1:29" ht="24" customHeight="1">
      <c r="B11" s="164"/>
      <c r="C11" s="165"/>
      <c r="D11" s="361" t="s">
        <v>246</v>
      </c>
      <c r="E11" s="362"/>
      <c r="F11" s="368"/>
      <c r="G11" s="306">
        <v>0.32116857510314289</v>
      </c>
      <c r="H11" s="288" t="s">
        <v>139</v>
      </c>
      <c r="I11" s="251">
        <f t="shared" ref="I11:N11" si="6">IF(I69=0,"",I69)</f>
        <v>5500</v>
      </c>
      <c r="J11" s="252">
        <f t="shared" si="6"/>
        <v>18800</v>
      </c>
      <c r="K11" s="252">
        <f t="shared" si="6"/>
        <v>32500</v>
      </c>
      <c r="L11" s="252">
        <f t="shared" si="6"/>
        <v>31500</v>
      </c>
      <c r="M11" s="252">
        <f t="shared" si="6"/>
        <v>51500</v>
      </c>
      <c r="N11" s="252">
        <f t="shared" si="6"/>
        <v>51500</v>
      </c>
      <c r="O11" s="252">
        <f t="shared" ref="O11:Z11" si="7">IF(O69=0,"",O69)</f>
        <v>51500</v>
      </c>
      <c r="P11" s="252">
        <f t="shared" si="7"/>
        <v>31500</v>
      </c>
      <c r="Q11" s="252">
        <f t="shared" si="7"/>
        <v>31500</v>
      </c>
      <c r="R11" s="252">
        <f t="shared" si="7"/>
        <v>31500</v>
      </c>
      <c r="S11" s="252">
        <f t="shared" si="7"/>
        <v>31500</v>
      </c>
      <c r="T11" s="252">
        <f t="shared" si="7"/>
        <v>31500</v>
      </c>
      <c r="U11" s="252">
        <f t="shared" si="7"/>
        <v>31500</v>
      </c>
      <c r="V11" s="252">
        <f t="shared" si="7"/>
        <v>31500</v>
      </c>
      <c r="W11" s="252">
        <f t="shared" si="7"/>
        <v>31500</v>
      </c>
      <c r="X11" s="252">
        <f t="shared" si="7"/>
        <v>31500</v>
      </c>
      <c r="Y11" s="252">
        <f t="shared" si="7"/>
        <v>31500</v>
      </c>
      <c r="Z11" s="253">
        <f t="shared" si="7"/>
        <v>31500</v>
      </c>
      <c r="AA11" s="247"/>
      <c r="AB11" s="247"/>
      <c r="AC11" s="247"/>
    </row>
    <row r="12" spans="1:29" ht="24" customHeight="1">
      <c r="B12" s="164"/>
      <c r="C12" s="165"/>
      <c r="D12" s="364" t="s">
        <v>249</v>
      </c>
      <c r="E12" s="365"/>
      <c r="F12" s="369"/>
      <c r="G12" s="307">
        <v>0.54872180386826097</v>
      </c>
      <c r="H12" s="288" t="s">
        <v>115</v>
      </c>
      <c r="I12" s="251">
        <f t="shared" ref="I12:N12" si="8">IF(I107=0,"",I107)</f>
        <v>4000</v>
      </c>
      <c r="J12" s="252">
        <f t="shared" si="8"/>
        <v>7050</v>
      </c>
      <c r="K12" s="252">
        <f t="shared" si="8"/>
        <v>11600</v>
      </c>
      <c r="L12" s="252">
        <f t="shared" si="8"/>
        <v>11600</v>
      </c>
      <c r="M12" s="252">
        <f t="shared" si="8"/>
        <v>11600</v>
      </c>
      <c r="N12" s="252">
        <f t="shared" si="8"/>
        <v>11600</v>
      </c>
      <c r="O12" s="252">
        <f t="shared" ref="O12:Z12" si="9">IF(O107=0,"",O107)</f>
        <v>11600</v>
      </c>
      <c r="P12" s="252">
        <f t="shared" si="9"/>
        <v>11600</v>
      </c>
      <c r="Q12" s="252">
        <f t="shared" si="9"/>
        <v>11600</v>
      </c>
      <c r="R12" s="252">
        <f t="shared" si="9"/>
        <v>11600</v>
      </c>
      <c r="S12" s="252">
        <f t="shared" si="9"/>
        <v>11600</v>
      </c>
      <c r="T12" s="252">
        <f t="shared" si="9"/>
        <v>11600</v>
      </c>
      <c r="U12" s="252">
        <f t="shared" si="9"/>
        <v>11600</v>
      </c>
      <c r="V12" s="252">
        <f t="shared" si="9"/>
        <v>11600</v>
      </c>
      <c r="W12" s="252">
        <f t="shared" si="9"/>
        <v>11600</v>
      </c>
      <c r="X12" s="252">
        <f t="shared" si="9"/>
        <v>11600</v>
      </c>
      <c r="Y12" s="252">
        <f t="shared" si="9"/>
        <v>11600</v>
      </c>
      <c r="Z12" s="253">
        <f t="shared" si="9"/>
        <v>11600</v>
      </c>
      <c r="AA12" s="247"/>
      <c r="AB12" s="247"/>
      <c r="AC12" s="247"/>
    </row>
    <row r="13" spans="1:29" ht="24" customHeight="1" thickBot="1">
      <c r="B13" s="164"/>
      <c r="C13" s="165"/>
      <c r="D13" s="354" t="s">
        <v>245</v>
      </c>
      <c r="E13" s="355"/>
      <c r="F13" s="356"/>
      <c r="G13" s="308">
        <v>2011</v>
      </c>
      <c r="H13" s="288" t="s">
        <v>140</v>
      </c>
      <c r="I13" s="251">
        <f t="shared" ref="I13:N13" si="10">IF(I143=0,"",I143)</f>
        <v>2050</v>
      </c>
      <c r="J13" s="252">
        <f t="shared" si="10"/>
        <v>5115</v>
      </c>
      <c r="K13" s="252">
        <f t="shared" si="10"/>
        <v>13315</v>
      </c>
      <c r="L13" s="252">
        <f t="shared" si="10"/>
        <v>13315</v>
      </c>
      <c r="M13" s="252">
        <f t="shared" si="10"/>
        <v>13315</v>
      </c>
      <c r="N13" s="252">
        <f t="shared" si="10"/>
        <v>13315</v>
      </c>
      <c r="O13" s="252">
        <f t="shared" ref="O13:Z13" si="11">IF(O143=0,"",O143)</f>
        <v>13315</v>
      </c>
      <c r="P13" s="252">
        <f t="shared" si="11"/>
        <v>13315</v>
      </c>
      <c r="Q13" s="252">
        <f t="shared" si="11"/>
        <v>13315</v>
      </c>
      <c r="R13" s="252">
        <f t="shared" si="11"/>
        <v>13315</v>
      </c>
      <c r="S13" s="252">
        <f t="shared" si="11"/>
        <v>13315</v>
      </c>
      <c r="T13" s="252">
        <f t="shared" si="11"/>
        <v>13315</v>
      </c>
      <c r="U13" s="252">
        <f t="shared" si="11"/>
        <v>13315</v>
      </c>
      <c r="V13" s="252">
        <f t="shared" si="11"/>
        <v>13315</v>
      </c>
      <c r="W13" s="252">
        <f t="shared" si="11"/>
        <v>13315</v>
      </c>
      <c r="X13" s="252">
        <f t="shared" si="11"/>
        <v>13315</v>
      </c>
      <c r="Y13" s="252">
        <f t="shared" si="11"/>
        <v>13315</v>
      </c>
      <c r="Z13" s="253">
        <f t="shared" si="11"/>
        <v>13315</v>
      </c>
      <c r="AA13" s="247"/>
      <c r="AB13" s="247"/>
      <c r="AC13" s="247"/>
    </row>
    <row r="14" spans="1:29" ht="24" customHeight="1" thickBot="1">
      <c r="B14" s="164"/>
      <c r="C14" s="165"/>
      <c r="D14" s="272" t="s">
        <v>4</v>
      </c>
      <c r="E14" s="272"/>
      <c r="F14" s="272"/>
      <c r="G14" s="189"/>
      <c r="H14" s="288" t="s">
        <v>141</v>
      </c>
      <c r="I14" s="251">
        <f t="shared" ref="I14:N14" si="12">IF(I179=0,"",I179)</f>
        <v>400</v>
      </c>
      <c r="J14" s="252">
        <f t="shared" si="12"/>
        <v>500</v>
      </c>
      <c r="K14" s="252">
        <f t="shared" si="12"/>
        <v>800</v>
      </c>
      <c r="L14" s="252">
        <f t="shared" si="12"/>
        <v>1100</v>
      </c>
      <c r="M14" s="252">
        <f t="shared" si="12"/>
        <v>1100</v>
      </c>
      <c r="N14" s="252">
        <f t="shared" si="12"/>
        <v>1100</v>
      </c>
      <c r="O14" s="252">
        <f t="shared" ref="O14:Z14" si="13">IF(O179=0,"",O179)</f>
        <v>1100</v>
      </c>
      <c r="P14" s="252">
        <f t="shared" si="13"/>
        <v>1100</v>
      </c>
      <c r="Q14" s="252">
        <f t="shared" si="13"/>
        <v>1100</v>
      </c>
      <c r="R14" s="252">
        <f t="shared" si="13"/>
        <v>1100</v>
      </c>
      <c r="S14" s="252">
        <f t="shared" si="13"/>
        <v>1100</v>
      </c>
      <c r="T14" s="252">
        <f t="shared" si="13"/>
        <v>1100</v>
      </c>
      <c r="U14" s="252">
        <f t="shared" si="13"/>
        <v>1100</v>
      </c>
      <c r="V14" s="252">
        <f t="shared" si="13"/>
        <v>1100</v>
      </c>
      <c r="W14" s="252">
        <f t="shared" si="13"/>
        <v>1100</v>
      </c>
      <c r="X14" s="252">
        <f t="shared" si="13"/>
        <v>1100</v>
      </c>
      <c r="Y14" s="252">
        <f t="shared" si="13"/>
        <v>1100</v>
      </c>
      <c r="Z14" s="253">
        <f t="shared" si="13"/>
        <v>1100</v>
      </c>
      <c r="AA14" s="247"/>
      <c r="AB14" s="247"/>
      <c r="AC14" s="247"/>
    </row>
    <row r="15" spans="1:29" ht="24" customHeight="1">
      <c r="B15" s="164"/>
      <c r="C15" s="165"/>
      <c r="D15" s="357" t="str">
        <f>'CO2-Schulbilanz'!A27</f>
        <v xml:space="preserve">CO2-Emissionen für Strom, Heizenergie, Abfall, </v>
      </c>
      <c r="E15" s="358"/>
      <c r="F15" s="358"/>
      <c r="G15" s="245">
        <f>'CO2-Schulbilanz'!E8</f>
        <v>305955.408</v>
      </c>
      <c r="H15" s="288" t="s">
        <v>142</v>
      </c>
      <c r="I15" s="251">
        <f t="shared" ref="I15:N15" si="14">IF(I215=0,"",I215)</f>
        <v>500</v>
      </c>
      <c r="J15" s="252">
        <f t="shared" si="14"/>
        <v>500</v>
      </c>
      <c r="K15" s="252">
        <f t="shared" si="14"/>
        <v>2250</v>
      </c>
      <c r="L15" s="252">
        <f t="shared" si="14"/>
        <v>2250</v>
      </c>
      <c r="M15" s="252">
        <f t="shared" si="14"/>
        <v>2250</v>
      </c>
      <c r="N15" s="252">
        <f t="shared" si="14"/>
        <v>2250</v>
      </c>
      <c r="O15" s="252">
        <f t="shared" ref="O15:Z15" si="15">IF(O215=0,"",O215)</f>
        <v>2250</v>
      </c>
      <c r="P15" s="252">
        <f t="shared" si="15"/>
        <v>2250</v>
      </c>
      <c r="Q15" s="252">
        <f t="shared" si="15"/>
        <v>2250</v>
      </c>
      <c r="R15" s="252">
        <f t="shared" si="15"/>
        <v>2250</v>
      </c>
      <c r="S15" s="252">
        <f t="shared" si="15"/>
        <v>2250</v>
      </c>
      <c r="T15" s="252">
        <f t="shared" si="15"/>
        <v>2250</v>
      </c>
      <c r="U15" s="252">
        <f t="shared" si="15"/>
        <v>2250</v>
      </c>
      <c r="V15" s="252">
        <f t="shared" si="15"/>
        <v>2250</v>
      </c>
      <c r="W15" s="252">
        <f t="shared" si="15"/>
        <v>2250</v>
      </c>
      <c r="X15" s="252">
        <f t="shared" si="15"/>
        <v>2250</v>
      </c>
      <c r="Y15" s="252">
        <f t="shared" si="15"/>
        <v>2250</v>
      </c>
      <c r="Z15" s="253">
        <f t="shared" si="15"/>
        <v>2250</v>
      </c>
      <c r="AA15" s="247"/>
      <c r="AB15" s="247"/>
      <c r="AC15" s="247"/>
    </row>
    <row r="16" spans="1:29" ht="24" customHeight="1" thickBot="1">
      <c r="B16" s="164"/>
      <c r="C16" s="165"/>
      <c r="D16" s="359" t="s">
        <v>250</v>
      </c>
      <c r="E16" s="360"/>
      <c r="F16" s="360"/>
      <c r="G16" s="296">
        <f>G13</f>
        <v>2011</v>
      </c>
      <c r="H16" s="289" t="s">
        <v>118</v>
      </c>
      <c r="I16" s="254" t="str">
        <f t="shared" ref="I16:N16" si="16">IF(I251=0,"",I251)</f>
        <v/>
      </c>
      <c r="J16" s="255" t="str">
        <f t="shared" si="16"/>
        <v/>
      </c>
      <c r="K16" s="255" t="str">
        <f t="shared" si="16"/>
        <v/>
      </c>
      <c r="L16" s="255" t="str">
        <f t="shared" si="16"/>
        <v/>
      </c>
      <c r="M16" s="255" t="str">
        <f t="shared" si="16"/>
        <v/>
      </c>
      <c r="N16" s="255" t="str">
        <f t="shared" si="16"/>
        <v/>
      </c>
      <c r="O16" s="255" t="str">
        <f t="shared" ref="O16:Z16" si="17">IF(O251=0,"",O251)</f>
        <v/>
      </c>
      <c r="P16" s="255" t="str">
        <f t="shared" si="17"/>
        <v/>
      </c>
      <c r="Q16" s="255" t="str">
        <f t="shared" si="17"/>
        <v/>
      </c>
      <c r="R16" s="255" t="str">
        <f t="shared" si="17"/>
        <v/>
      </c>
      <c r="S16" s="255" t="str">
        <f t="shared" si="17"/>
        <v/>
      </c>
      <c r="T16" s="255" t="str">
        <f t="shared" si="17"/>
        <v/>
      </c>
      <c r="U16" s="255" t="str">
        <f t="shared" si="17"/>
        <v/>
      </c>
      <c r="V16" s="255" t="str">
        <f t="shared" si="17"/>
        <v/>
      </c>
      <c r="W16" s="255" t="str">
        <f t="shared" si="17"/>
        <v/>
      </c>
      <c r="X16" s="255" t="str">
        <f t="shared" si="17"/>
        <v/>
      </c>
      <c r="Y16" s="255" t="str">
        <f t="shared" si="17"/>
        <v/>
      </c>
      <c r="Z16" s="256" t="str">
        <f t="shared" si="17"/>
        <v/>
      </c>
      <c r="AA16" s="247"/>
      <c r="AB16" s="247"/>
      <c r="AC16" s="247"/>
    </row>
    <row r="17" spans="2:29" ht="24" customHeight="1" thickBot="1">
      <c r="B17" s="164"/>
      <c r="C17" s="165"/>
      <c r="D17" s="273" t="s">
        <v>145</v>
      </c>
      <c r="E17" s="273"/>
      <c r="F17" s="273"/>
      <c r="G17" s="170"/>
      <c r="H17" s="370" t="s">
        <v>143</v>
      </c>
      <c r="I17" s="257">
        <f t="shared" ref="I17:N17" si="18">-SUM(I10:I16)</f>
        <v>-12450</v>
      </c>
      <c r="J17" s="258">
        <f t="shared" si="18"/>
        <v>-31965</v>
      </c>
      <c r="K17" s="258">
        <f t="shared" si="18"/>
        <v>-75465</v>
      </c>
      <c r="L17" s="258">
        <f t="shared" si="18"/>
        <v>-74765</v>
      </c>
      <c r="M17" s="258">
        <f t="shared" si="18"/>
        <v>-94765</v>
      </c>
      <c r="N17" s="258">
        <f t="shared" si="18"/>
        <v>-94765</v>
      </c>
      <c r="O17" s="258">
        <f t="shared" ref="O17:Z17" si="19">-SUM(O10:O16)</f>
        <v>-94765</v>
      </c>
      <c r="P17" s="258">
        <f t="shared" si="19"/>
        <v>-74765</v>
      </c>
      <c r="Q17" s="258">
        <f t="shared" si="19"/>
        <v>-74765</v>
      </c>
      <c r="R17" s="258">
        <f t="shared" si="19"/>
        <v>-74765</v>
      </c>
      <c r="S17" s="258">
        <f t="shared" si="19"/>
        <v>-74765</v>
      </c>
      <c r="T17" s="258">
        <f t="shared" si="19"/>
        <v>-74765</v>
      </c>
      <c r="U17" s="258">
        <f t="shared" si="19"/>
        <v>-74765</v>
      </c>
      <c r="V17" s="258">
        <f t="shared" si="19"/>
        <v>-74765</v>
      </c>
      <c r="W17" s="258">
        <f t="shared" si="19"/>
        <v>-74765</v>
      </c>
      <c r="X17" s="258">
        <f t="shared" si="19"/>
        <v>-74765</v>
      </c>
      <c r="Y17" s="258">
        <f t="shared" si="19"/>
        <v>-74765</v>
      </c>
      <c r="Z17" s="259">
        <f t="shared" si="19"/>
        <v>-74765</v>
      </c>
      <c r="AA17" s="247"/>
      <c r="AB17" s="247"/>
      <c r="AC17" s="247"/>
    </row>
    <row r="18" spans="2:29" ht="24" customHeight="1" thickBot="1">
      <c r="B18" s="164"/>
      <c r="C18" s="165"/>
      <c r="D18" s="361" t="s">
        <v>101</v>
      </c>
      <c r="E18" s="362"/>
      <c r="F18" s="362"/>
      <c r="G18" s="363"/>
      <c r="H18" s="371"/>
      <c r="I18" s="260">
        <f t="shared" ref="I18:Z18" si="20">I17/$G$15</f>
        <v>-4.0692204401237449E-2</v>
      </c>
      <c r="J18" s="261">
        <f t="shared" si="20"/>
        <v>-0.1044760091313699</v>
      </c>
      <c r="K18" s="261">
        <f t="shared" si="20"/>
        <v>-0.24665359077424773</v>
      </c>
      <c r="L18" s="261">
        <f t="shared" si="20"/>
        <v>-0.24436567566735085</v>
      </c>
      <c r="M18" s="261">
        <f t="shared" si="20"/>
        <v>-0.30973467872154758</v>
      </c>
      <c r="N18" s="261">
        <f t="shared" si="20"/>
        <v>-0.30973467872154758</v>
      </c>
      <c r="O18" s="261">
        <f t="shared" si="20"/>
        <v>-0.30973467872154758</v>
      </c>
      <c r="P18" s="261">
        <f t="shared" si="20"/>
        <v>-0.24436567566735085</v>
      </c>
      <c r="Q18" s="261">
        <f t="shared" si="20"/>
        <v>-0.24436567566735085</v>
      </c>
      <c r="R18" s="261">
        <f t="shared" si="20"/>
        <v>-0.24436567566735085</v>
      </c>
      <c r="S18" s="261">
        <f t="shared" si="20"/>
        <v>-0.24436567566735085</v>
      </c>
      <c r="T18" s="261">
        <f t="shared" si="20"/>
        <v>-0.24436567566735085</v>
      </c>
      <c r="U18" s="261">
        <f t="shared" si="20"/>
        <v>-0.24436567566735085</v>
      </c>
      <c r="V18" s="261">
        <f t="shared" si="20"/>
        <v>-0.24436567566735085</v>
      </c>
      <c r="W18" s="261">
        <f t="shared" si="20"/>
        <v>-0.24436567566735085</v>
      </c>
      <c r="X18" s="261">
        <f t="shared" si="20"/>
        <v>-0.24436567566735085</v>
      </c>
      <c r="Y18" s="261">
        <f t="shared" si="20"/>
        <v>-0.24436567566735085</v>
      </c>
      <c r="Z18" s="262">
        <f t="shared" si="20"/>
        <v>-0.24436567566735085</v>
      </c>
      <c r="AA18" s="247"/>
      <c r="AB18" s="247"/>
      <c r="AC18" s="247"/>
    </row>
    <row r="19" spans="2:29" ht="24" customHeight="1">
      <c r="B19" s="164"/>
      <c r="C19" s="165"/>
      <c r="D19" s="364"/>
      <c r="E19" s="365"/>
      <c r="F19" s="365"/>
      <c r="G19" s="366"/>
      <c r="H19" s="370" t="s">
        <v>144</v>
      </c>
      <c r="I19" s="257">
        <f>HLOOKUP(I9,'CO2-Schulbilanz'!$F$6:$AV$13,7,FALSE)</f>
        <v>-12225.029790747154</v>
      </c>
      <c r="J19" s="258">
        <f>HLOOKUP(J9,'CO2-Schulbilanz'!$F$6:$AV$13,7,FALSE)</f>
        <v>-23961.585282701533</v>
      </c>
      <c r="K19" s="258">
        <f>HLOOKUP(K9,'CO2-Schulbilanz'!$F$6:$AV$13,7,FALSE)</f>
        <v>-51292.073767869093</v>
      </c>
      <c r="L19" s="258">
        <f>HLOOKUP(L9,'CO2-Schulbilanz'!$F$6:$AV$13,7,FALSE)</f>
        <v>-61467.631271329854</v>
      </c>
      <c r="M19" s="258">
        <f>HLOOKUP(M9,'CO2-Schulbilanz'!$F$6:$AV$13,7,FALSE)</f>
        <v>-71236.6050362307</v>
      </c>
      <c r="N19" s="258">
        <f>HLOOKUP(N9,'CO2-Schulbilanz'!$F$6:$AV$13,7,FALSE)</f>
        <v>-80615.240888552653</v>
      </c>
      <c r="O19" s="258">
        <f>HLOOKUP(O9,'CO2-Schulbilanz'!$F$6:$AV$13,7,FALSE)</f>
        <v>-89619.135521424731</v>
      </c>
      <c r="P19" s="258">
        <f>HLOOKUP(P9,'CO2-Schulbilanz'!$F$6:$AV$13,7,FALSE)</f>
        <v>-98263.262432460673</v>
      </c>
      <c r="Q19" s="258">
        <f>HLOOKUP(Q9,'CO2-Schulbilanz'!$F$6:$AV$13,7,FALSE)</f>
        <v>-106572.32180336962</v>
      </c>
      <c r="R19" s="258">
        <f>HLOOKUP(R9,'CO2-Schulbilanz'!$F$6:$AV$13,7,FALSE)</f>
        <v>-114548.96384843014</v>
      </c>
      <c r="S19" s="258">
        <f>HLOOKUP(S9,'CO2-Schulbilanz'!$F$6:$AV$13,7,FALSE)</f>
        <v>-122206.48745908003</v>
      </c>
      <c r="T19" s="258">
        <f>HLOOKUP(T9,'CO2-Schulbilanz'!$F$6:$AV$13,7,FALSE)</f>
        <v>-129557.65948314892</v>
      </c>
      <c r="U19" s="258">
        <f>HLOOKUP(U9,'CO2-Schulbilanz'!$F$6:$AV$13,7,FALSE)</f>
        <v>-136614.73601012115</v>
      </c>
      <c r="V19" s="258">
        <f>HLOOKUP(V9,'CO2-Schulbilanz'!$F$6:$AV$13,7,FALSE)</f>
        <v>-143389.4828048475</v>
      </c>
      <c r="W19" s="258">
        <f>HLOOKUP(W9,'CO2-Schulbilanz'!$F$6:$AV$13,7,FALSE)</f>
        <v>-149893.19492377312</v>
      </c>
      <c r="X19" s="258">
        <f>HLOOKUP(X9,'CO2-Schulbilanz'!$F$6:$AV$13,7,FALSE)</f>
        <v>-156136.71554638678</v>
      </c>
      <c r="Y19" s="258">
        <f>HLOOKUP(Y9,'CO2-Schulbilanz'!$F$6:$AV$13,7,FALSE)</f>
        <v>-162130.45405328766</v>
      </c>
      <c r="Z19" s="259">
        <f>HLOOKUP(Z9,'CO2-Schulbilanz'!$F$6:$AV$13,7,FALSE)</f>
        <v>-167884.40338100964</v>
      </c>
      <c r="AA19" s="247"/>
      <c r="AB19" s="247"/>
      <c r="AC19" s="247"/>
    </row>
    <row r="20" spans="2:29" ht="24" customHeight="1" thickBot="1">
      <c r="B20" s="164"/>
      <c r="C20" s="165"/>
      <c r="D20" s="354"/>
      <c r="E20" s="355"/>
      <c r="F20" s="355"/>
      <c r="G20" s="367"/>
      <c r="H20" s="371"/>
      <c r="I20" s="260">
        <f t="shared" ref="I20:Z20" si="21">I19/$G$15</f>
        <v>-3.9956900486449821E-2</v>
      </c>
      <c r="J20" s="261">
        <f t="shared" si="21"/>
        <v>-7.8317247076415575E-2</v>
      </c>
      <c r="K20" s="261">
        <f t="shared" si="21"/>
        <v>-0.16764558633939589</v>
      </c>
      <c r="L20" s="261">
        <f t="shared" si="21"/>
        <v>-0.20090388881548993</v>
      </c>
      <c r="M20" s="261">
        <f t="shared" si="21"/>
        <v>-0.23283329260919847</v>
      </c>
      <c r="N20" s="261">
        <f t="shared" si="21"/>
        <v>-0.2634868963929301</v>
      </c>
      <c r="O20" s="261">
        <f t="shared" si="21"/>
        <v>-0.29291567718072409</v>
      </c>
      <c r="P20" s="261">
        <f t="shared" si="21"/>
        <v>-0.32116857510314273</v>
      </c>
      <c r="Q20" s="261">
        <f t="shared" si="21"/>
        <v>-0.34832632147286513</v>
      </c>
      <c r="R20" s="261">
        <f t="shared" si="21"/>
        <v>-0.37439757838315491</v>
      </c>
      <c r="S20" s="261">
        <f t="shared" si="21"/>
        <v>-0.39942581259776272</v>
      </c>
      <c r="T20" s="261">
        <f t="shared" si="21"/>
        <v>-0.42345275192242693</v>
      </c>
      <c r="U20" s="261">
        <f t="shared" si="21"/>
        <v>-0.44651845477469432</v>
      </c>
      <c r="V20" s="261">
        <f t="shared" si="21"/>
        <v>-0.46866137697048815</v>
      </c>
      <c r="W20" s="261">
        <f t="shared" si="21"/>
        <v>-0.48991843583877137</v>
      </c>
      <c r="X20" s="261">
        <f t="shared" si="21"/>
        <v>-0.51032507177120001</v>
      </c>
      <c r="Y20" s="261">
        <f t="shared" si="21"/>
        <v>-0.52991530730938297</v>
      </c>
      <c r="Z20" s="262">
        <f t="shared" si="21"/>
        <v>-0.54872180386826064</v>
      </c>
      <c r="AA20" s="247"/>
      <c r="AB20" s="247"/>
      <c r="AC20" s="247"/>
    </row>
    <row r="21" spans="2:29" ht="9" customHeight="1">
      <c r="B21" s="164"/>
      <c r="C21" s="165"/>
      <c r="G21" s="164"/>
      <c r="H21" s="164"/>
      <c r="I21" s="164"/>
      <c r="J21" s="164"/>
      <c r="K21" s="171"/>
    </row>
    <row r="22" spans="2:29" ht="9" customHeight="1">
      <c r="B22" s="164"/>
      <c r="C22" s="165"/>
      <c r="D22" s="172"/>
      <c r="E22" s="172"/>
      <c r="F22" s="172"/>
      <c r="G22" s="172"/>
      <c r="H22" s="172"/>
      <c r="I22" s="172"/>
      <c r="J22" s="172"/>
      <c r="K22" s="172"/>
    </row>
    <row r="23" spans="2:29" ht="31.5" customHeight="1" thickBot="1">
      <c r="B23" s="164"/>
      <c r="C23" s="173"/>
      <c r="D23" s="276" t="s">
        <v>35</v>
      </c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</row>
    <row r="24" spans="2:29" ht="21" customHeight="1">
      <c r="B24" s="164"/>
      <c r="C24" s="174"/>
      <c r="D24" s="277" t="s">
        <v>221</v>
      </c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</row>
    <row r="25" spans="2:29" ht="33" customHeight="1">
      <c r="B25" s="164"/>
      <c r="C25" s="346" t="s">
        <v>13</v>
      </c>
      <c r="D25" s="346" t="s">
        <v>14</v>
      </c>
      <c r="E25" s="346" t="s">
        <v>99</v>
      </c>
      <c r="F25" s="346" t="s">
        <v>102</v>
      </c>
      <c r="G25" s="346" t="s">
        <v>15</v>
      </c>
      <c r="H25" s="372" t="s">
        <v>16</v>
      </c>
      <c r="I25" s="293" t="str">
        <f t="shared" ref="I25:Z25" si="22">IF(I$8="kurzfristig","Ziele CO2 &amp; Kompetenzen","")</f>
        <v/>
      </c>
      <c r="J25" s="280" t="str">
        <f t="shared" si="22"/>
        <v/>
      </c>
      <c r="K25" s="293" t="str">
        <f t="shared" si="22"/>
        <v/>
      </c>
      <c r="L25" s="280" t="str">
        <f t="shared" si="22"/>
        <v/>
      </c>
      <c r="M25" s="280" t="str">
        <f t="shared" si="22"/>
        <v/>
      </c>
      <c r="N25" s="280" t="str">
        <f t="shared" si="22"/>
        <v>Ziele CO2 &amp; Kompetenzen</v>
      </c>
      <c r="O25" s="280" t="str">
        <f t="shared" si="22"/>
        <v/>
      </c>
      <c r="P25" s="280" t="str">
        <f t="shared" si="22"/>
        <v/>
      </c>
      <c r="Q25" s="280" t="str">
        <f t="shared" si="22"/>
        <v/>
      </c>
      <c r="R25" s="280" t="str">
        <f t="shared" si="22"/>
        <v/>
      </c>
      <c r="S25" s="280" t="str">
        <f t="shared" si="22"/>
        <v/>
      </c>
      <c r="T25" s="280" t="str">
        <f t="shared" si="22"/>
        <v/>
      </c>
      <c r="U25" s="280" t="str">
        <f t="shared" si="22"/>
        <v/>
      </c>
      <c r="V25" s="280" t="str">
        <f t="shared" si="22"/>
        <v/>
      </c>
      <c r="W25" s="280" t="str">
        <f t="shared" si="22"/>
        <v/>
      </c>
      <c r="X25" s="280" t="str">
        <f t="shared" si="22"/>
        <v/>
      </c>
      <c r="Y25" s="280" t="str">
        <f t="shared" si="22"/>
        <v/>
      </c>
      <c r="Z25" s="280" t="str">
        <f t="shared" si="22"/>
        <v/>
      </c>
    </row>
    <row r="26" spans="2:29" ht="14.25" customHeight="1">
      <c r="B26" s="164"/>
      <c r="C26" s="346"/>
      <c r="D26" s="346"/>
      <c r="E26" s="346"/>
      <c r="F26" s="346"/>
      <c r="G26" s="346"/>
      <c r="H26" s="373"/>
      <c r="I26" s="264">
        <f>$I$9</f>
        <v>2013</v>
      </c>
      <c r="J26" s="264">
        <f>J$9</f>
        <v>2015</v>
      </c>
      <c r="K26" s="264">
        <f>K$9</f>
        <v>2020</v>
      </c>
      <c r="L26" s="264">
        <f>L$9</f>
        <v>2022</v>
      </c>
      <c r="M26" s="264">
        <f>L26+2</f>
        <v>2024</v>
      </c>
      <c r="N26" s="264">
        <f>M26+2</f>
        <v>2026</v>
      </c>
      <c r="O26" s="264">
        <f>N26+2</f>
        <v>2028</v>
      </c>
      <c r="P26" s="264">
        <f>O26+2</f>
        <v>2030</v>
      </c>
      <c r="Q26" s="264">
        <f t="shared" ref="Q26:V26" si="23">P26+2</f>
        <v>2032</v>
      </c>
      <c r="R26" s="264">
        <f t="shared" si="23"/>
        <v>2034</v>
      </c>
      <c r="S26" s="264">
        <f t="shared" si="23"/>
        <v>2036</v>
      </c>
      <c r="T26" s="264">
        <f t="shared" si="23"/>
        <v>2038</v>
      </c>
      <c r="U26" s="264">
        <f t="shared" si="23"/>
        <v>2040</v>
      </c>
      <c r="V26" s="264">
        <f t="shared" si="23"/>
        <v>2042</v>
      </c>
      <c r="W26" s="264">
        <f>V26+2</f>
        <v>2044</v>
      </c>
      <c r="X26" s="264">
        <f>W26+2</f>
        <v>2046</v>
      </c>
      <c r="Y26" s="264">
        <f>X26+2</f>
        <v>2048</v>
      </c>
      <c r="Z26" s="264">
        <f>Y26+2</f>
        <v>2050</v>
      </c>
    </row>
    <row r="27" spans="2:29" ht="24.75" customHeight="1">
      <c r="B27" s="164"/>
      <c r="C27" s="265"/>
      <c r="D27" s="266"/>
      <c r="E27" s="267"/>
      <c r="F27" s="267"/>
      <c r="G27" s="267"/>
      <c r="H27" s="283" t="s">
        <v>3</v>
      </c>
      <c r="I27" s="269">
        <f>SUM(I28:I57)</f>
        <v>0</v>
      </c>
      <c r="J27" s="269">
        <f t="shared" ref="J27:Z27" si="24">SUM(J28:J57)</f>
        <v>0</v>
      </c>
      <c r="K27" s="269">
        <f t="shared" si="24"/>
        <v>15000</v>
      </c>
      <c r="L27" s="269">
        <f t="shared" si="24"/>
        <v>15000</v>
      </c>
      <c r="M27" s="269">
        <f t="shared" si="24"/>
        <v>15000</v>
      </c>
      <c r="N27" s="269">
        <f t="shared" si="24"/>
        <v>15000</v>
      </c>
      <c r="O27" s="269">
        <f t="shared" si="24"/>
        <v>15000</v>
      </c>
      <c r="P27" s="269">
        <f t="shared" si="24"/>
        <v>15000</v>
      </c>
      <c r="Q27" s="269">
        <f t="shared" si="24"/>
        <v>15000</v>
      </c>
      <c r="R27" s="269">
        <f t="shared" si="24"/>
        <v>15000</v>
      </c>
      <c r="S27" s="269">
        <f t="shared" si="24"/>
        <v>15000</v>
      </c>
      <c r="T27" s="269">
        <f t="shared" si="24"/>
        <v>15000</v>
      </c>
      <c r="U27" s="269">
        <f t="shared" si="24"/>
        <v>15000</v>
      </c>
      <c r="V27" s="269">
        <f t="shared" si="24"/>
        <v>15000</v>
      </c>
      <c r="W27" s="269">
        <f t="shared" si="24"/>
        <v>15000</v>
      </c>
      <c r="X27" s="269">
        <f t="shared" si="24"/>
        <v>15000</v>
      </c>
      <c r="Y27" s="269">
        <f t="shared" si="24"/>
        <v>15000</v>
      </c>
      <c r="Z27" s="269">
        <f t="shared" si="24"/>
        <v>15000</v>
      </c>
    </row>
    <row r="28" spans="2:29" ht="29.25" customHeight="1">
      <c r="B28" s="164"/>
      <c r="C28" s="333" t="s">
        <v>36</v>
      </c>
      <c r="D28" s="335" t="s">
        <v>225</v>
      </c>
      <c r="E28" s="337">
        <v>2017</v>
      </c>
      <c r="F28" s="339" t="s">
        <v>265</v>
      </c>
      <c r="G28" s="337" t="s">
        <v>282</v>
      </c>
      <c r="H28" s="337" t="s">
        <v>283</v>
      </c>
      <c r="I28" s="287"/>
      <c r="J28" s="287">
        <f t="shared" ref="J28:J63" si="25">I28</f>
        <v>0</v>
      </c>
      <c r="K28" s="287">
        <f t="shared" ref="K28:Z29" si="26">J28</f>
        <v>0</v>
      </c>
      <c r="L28" s="287">
        <f t="shared" si="26"/>
        <v>0</v>
      </c>
      <c r="M28" s="287">
        <f t="shared" si="26"/>
        <v>0</v>
      </c>
      <c r="N28" s="287">
        <f t="shared" si="26"/>
        <v>0</v>
      </c>
      <c r="O28" s="287">
        <f t="shared" si="26"/>
        <v>0</v>
      </c>
      <c r="P28" s="287">
        <f t="shared" si="26"/>
        <v>0</v>
      </c>
      <c r="Q28" s="287">
        <f t="shared" si="26"/>
        <v>0</v>
      </c>
      <c r="R28" s="287">
        <f t="shared" si="26"/>
        <v>0</v>
      </c>
      <c r="S28" s="287">
        <f t="shared" si="26"/>
        <v>0</v>
      </c>
      <c r="T28" s="287">
        <f t="shared" si="26"/>
        <v>0</v>
      </c>
      <c r="U28" s="287">
        <f t="shared" si="26"/>
        <v>0</v>
      </c>
      <c r="V28" s="287">
        <f t="shared" si="26"/>
        <v>0</v>
      </c>
      <c r="W28" s="287">
        <f t="shared" si="26"/>
        <v>0</v>
      </c>
      <c r="X28" s="287">
        <f t="shared" si="26"/>
        <v>0</v>
      </c>
      <c r="Y28" s="287">
        <f t="shared" si="26"/>
        <v>0</v>
      </c>
      <c r="Z28" s="287">
        <f t="shared" si="26"/>
        <v>0</v>
      </c>
      <c r="AB28" s="281"/>
    </row>
    <row r="29" spans="2:29" ht="29.25" customHeight="1">
      <c r="B29" s="164"/>
      <c r="C29" s="334"/>
      <c r="D29" s="336"/>
      <c r="E29" s="338"/>
      <c r="F29" s="340"/>
      <c r="G29" s="338"/>
      <c r="H29" s="338"/>
      <c r="I29" s="290" t="s">
        <v>166</v>
      </c>
      <c r="J29" s="290" t="str">
        <f t="shared" si="25"/>
        <v xml:space="preserve"> </v>
      </c>
      <c r="K29" s="290" t="s">
        <v>191</v>
      </c>
      <c r="L29" s="290" t="str">
        <f t="shared" si="26"/>
        <v>2 Kurse pro Halbjahr</v>
      </c>
      <c r="M29" s="290" t="str">
        <f t="shared" si="26"/>
        <v>2 Kurse pro Halbjahr</v>
      </c>
      <c r="N29" s="290" t="str">
        <f t="shared" si="26"/>
        <v>2 Kurse pro Halbjahr</v>
      </c>
      <c r="O29" s="290" t="str">
        <f t="shared" si="26"/>
        <v>2 Kurse pro Halbjahr</v>
      </c>
      <c r="P29" s="290" t="str">
        <f t="shared" si="26"/>
        <v>2 Kurse pro Halbjahr</v>
      </c>
      <c r="Q29" s="290" t="str">
        <f t="shared" si="26"/>
        <v>2 Kurse pro Halbjahr</v>
      </c>
      <c r="R29" s="290" t="str">
        <f t="shared" si="26"/>
        <v>2 Kurse pro Halbjahr</v>
      </c>
      <c r="S29" s="290" t="str">
        <f t="shared" si="26"/>
        <v>2 Kurse pro Halbjahr</v>
      </c>
      <c r="T29" s="290" t="str">
        <f t="shared" si="26"/>
        <v>2 Kurse pro Halbjahr</v>
      </c>
      <c r="U29" s="290" t="str">
        <f t="shared" si="26"/>
        <v>2 Kurse pro Halbjahr</v>
      </c>
      <c r="V29" s="290" t="str">
        <f t="shared" si="26"/>
        <v>2 Kurse pro Halbjahr</v>
      </c>
      <c r="W29" s="290" t="str">
        <f t="shared" si="26"/>
        <v>2 Kurse pro Halbjahr</v>
      </c>
      <c r="X29" s="290" t="str">
        <f t="shared" si="26"/>
        <v>2 Kurse pro Halbjahr</v>
      </c>
      <c r="Y29" s="290" t="str">
        <f t="shared" si="26"/>
        <v>2 Kurse pro Halbjahr</v>
      </c>
      <c r="Z29" s="290" t="str">
        <f t="shared" si="26"/>
        <v>2 Kurse pro Halbjahr</v>
      </c>
      <c r="AB29" s="281"/>
    </row>
    <row r="30" spans="2:29" ht="29.25" customHeight="1">
      <c r="B30" s="164"/>
      <c r="C30" s="333" t="s">
        <v>37</v>
      </c>
      <c r="D30" s="335" t="s">
        <v>154</v>
      </c>
      <c r="E30" s="337">
        <v>2017</v>
      </c>
      <c r="F30" s="339" t="s">
        <v>265</v>
      </c>
      <c r="G30" s="337" t="s">
        <v>238</v>
      </c>
      <c r="H30" s="337" t="s">
        <v>163</v>
      </c>
      <c r="I30" s="287">
        <v>0</v>
      </c>
      <c r="J30" s="287">
        <f t="shared" si="25"/>
        <v>0</v>
      </c>
      <c r="K30" s="287"/>
      <c r="L30" s="287">
        <f t="shared" ref="L30:Y31" si="27">K30</f>
        <v>0</v>
      </c>
      <c r="M30" s="287">
        <f t="shared" si="27"/>
        <v>0</v>
      </c>
      <c r="N30" s="287">
        <f t="shared" si="27"/>
        <v>0</v>
      </c>
      <c r="O30" s="287">
        <f t="shared" si="27"/>
        <v>0</v>
      </c>
      <c r="P30" s="287">
        <f t="shared" si="27"/>
        <v>0</v>
      </c>
      <c r="Q30" s="287">
        <f t="shared" si="27"/>
        <v>0</v>
      </c>
      <c r="R30" s="287">
        <f t="shared" si="27"/>
        <v>0</v>
      </c>
      <c r="S30" s="287">
        <f t="shared" si="27"/>
        <v>0</v>
      </c>
      <c r="T30" s="287">
        <f t="shared" si="27"/>
        <v>0</v>
      </c>
      <c r="U30" s="287">
        <f t="shared" si="27"/>
        <v>0</v>
      </c>
      <c r="V30" s="287">
        <f t="shared" si="27"/>
        <v>0</v>
      </c>
      <c r="W30" s="287">
        <f t="shared" si="27"/>
        <v>0</v>
      </c>
      <c r="X30" s="287">
        <f t="shared" si="27"/>
        <v>0</v>
      </c>
      <c r="Y30" s="287">
        <f t="shared" si="27"/>
        <v>0</v>
      </c>
      <c r="Z30" s="287">
        <f>Y30</f>
        <v>0</v>
      </c>
      <c r="AB30" s="281"/>
    </row>
    <row r="31" spans="2:29" ht="29.25" customHeight="1">
      <c r="B31" s="164"/>
      <c r="C31" s="334"/>
      <c r="D31" s="336"/>
      <c r="E31" s="338"/>
      <c r="F31" s="340"/>
      <c r="G31" s="338"/>
      <c r="H31" s="338"/>
      <c r="I31" s="290" t="s">
        <v>166</v>
      </c>
      <c r="J31" s="290" t="str">
        <f t="shared" si="25"/>
        <v xml:space="preserve"> </v>
      </c>
      <c r="K31" s="290" t="str">
        <f>J31</f>
        <v xml:space="preserve"> </v>
      </c>
      <c r="L31" s="290" t="str">
        <f t="shared" si="27"/>
        <v xml:space="preserve"> </v>
      </c>
      <c r="M31" s="290" t="str">
        <f t="shared" si="27"/>
        <v xml:space="preserve"> </v>
      </c>
      <c r="N31" s="290" t="str">
        <f t="shared" si="27"/>
        <v xml:space="preserve"> </v>
      </c>
      <c r="O31" s="290" t="str">
        <f t="shared" si="27"/>
        <v xml:space="preserve"> </v>
      </c>
      <c r="P31" s="290" t="str">
        <f t="shared" si="27"/>
        <v xml:space="preserve"> </v>
      </c>
      <c r="Q31" s="290" t="str">
        <f t="shared" si="27"/>
        <v xml:space="preserve"> </v>
      </c>
      <c r="R31" s="290" t="str">
        <f t="shared" si="27"/>
        <v xml:space="preserve"> </v>
      </c>
      <c r="S31" s="290" t="str">
        <f t="shared" si="27"/>
        <v xml:space="preserve"> </v>
      </c>
      <c r="T31" s="290" t="str">
        <f t="shared" si="27"/>
        <v xml:space="preserve"> </v>
      </c>
      <c r="U31" s="290" t="str">
        <f t="shared" si="27"/>
        <v xml:space="preserve"> </v>
      </c>
      <c r="V31" s="290" t="str">
        <f t="shared" si="27"/>
        <v xml:space="preserve"> </v>
      </c>
      <c r="W31" s="290" t="str">
        <f t="shared" si="27"/>
        <v xml:space="preserve"> </v>
      </c>
      <c r="X31" s="290" t="str">
        <f t="shared" si="27"/>
        <v xml:space="preserve"> </v>
      </c>
      <c r="Y31" s="290" t="str">
        <f t="shared" si="27"/>
        <v xml:space="preserve"> </v>
      </c>
      <c r="Z31" s="290" t="str">
        <f>Y31</f>
        <v xml:space="preserve"> </v>
      </c>
      <c r="AB31" s="281"/>
    </row>
    <row r="32" spans="2:29" ht="29.25" customHeight="1">
      <c r="B32" s="164"/>
      <c r="C32" s="333" t="s">
        <v>38</v>
      </c>
      <c r="D32" s="335" t="s">
        <v>286</v>
      </c>
      <c r="E32" s="337">
        <v>2012</v>
      </c>
      <c r="F32" s="339" t="s">
        <v>266</v>
      </c>
      <c r="G32" s="337" t="s">
        <v>282</v>
      </c>
      <c r="H32" s="337" t="s">
        <v>239</v>
      </c>
      <c r="I32" s="287">
        <v>0</v>
      </c>
      <c r="J32" s="287">
        <f t="shared" si="25"/>
        <v>0</v>
      </c>
      <c r="K32" s="287">
        <f>J32</f>
        <v>0</v>
      </c>
      <c r="L32" s="287">
        <f t="shared" ref="L32:Y32" si="28">K32</f>
        <v>0</v>
      </c>
      <c r="M32" s="287">
        <f t="shared" si="28"/>
        <v>0</v>
      </c>
      <c r="N32" s="287">
        <f t="shared" si="28"/>
        <v>0</v>
      </c>
      <c r="O32" s="287">
        <f t="shared" si="28"/>
        <v>0</v>
      </c>
      <c r="P32" s="287">
        <f t="shared" si="28"/>
        <v>0</v>
      </c>
      <c r="Q32" s="287">
        <f t="shared" si="28"/>
        <v>0</v>
      </c>
      <c r="R32" s="287">
        <f t="shared" si="28"/>
        <v>0</v>
      </c>
      <c r="S32" s="287">
        <f t="shared" si="28"/>
        <v>0</v>
      </c>
      <c r="T32" s="287">
        <f t="shared" si="28"/>
        <v>0</v>
      </c>
      <c r="U32" s="287">
        <f t="shared" si="28"/>
        <v>0</v>
      </c>
      <c r="V32" s="287">
        <f t="shared" si="28"/>
        <v>0</v>
      </c>
      <c r="W32" s="287">
        <f t="shared" si="28"/>
        <v>0</v>
      </c>
      <c r="X32" s="287">
        <f t="shared" si="28"/>
        <v>0</v>
      </c>
      <c r="Y32" s="287">
        <f t="shared" si="28"/>
        <v>0</v>
      </c>
      <c r="Z32" s="287">
        <f>Y32</f>
        <v>0</v>
      </c>
      <c r="AB32" s="281"/>
    </row>
    <row r="33" spans="2:28" ht="29.25" customHeight="1">
      <c r="B33" s="164"/>
      <c r="C33" s="334"/>
      <c r="D33" s="336"/>
      <c r="E33" s="338"/>
      <c r="F33" s="340"/>
      <c r="G33" s="338"/>
      <c r="H33" s="338"/>
      <c r="I33" s="290" t="s">
        <v>166</v>
      </c>
      <c r="J33" s="290" t="str">
        <f t="shared" si="25"/>
        <v xml:space="preserve"> </v>
      </c>
      <c r="K33" s="290" t="str">
        <f>J33</f>
        <v xml:space="preserve"> </v>
      </c>
      <c r="L33" s="290" t="str">
        <f t="shared" ref="L33:Y33" si="29">K33</f>
        <v xml:space="preserve"> </v>
      </c>
      <c r="M33" s="290" t="str">
        <f t="shared" si="29"/>
        <v xml:space="preserve"> </v>
      </c>
      <c r="N33" s="290" t="str">
        <f t="shared" si="29"/>
        <v xml:space="preserve"> </v>
      </c>
      <c r="O33" s="290" t="str">
        <f t="shared" si="29"/>
        <v xml:space="preserve"> </v>
      </c>
      <c r="P33" s="290" t="str">
        <f t="shared" si="29"/>
        <v xml:space="preserve"> </v>
      </c>
      <c r="Q33" s="290" t="str">
        <f t="shared" si="29"/>
        <v xml:space="preserve"> </v>
      </c>
      <c r="R33" s="290" t="str">
        <f t="shared" si="29"/>
        <v xml:space="preserve"> </v>
      </c>
      <c r="S33" s="290" t="str">
        <f t="shared" si="29"/>
        <v xml:space="preserve"> </v>
      </c>
      <c r="T33" s="290" t="str">
        <f t="shared" si="29"/>
        <v xml:space="preserve"> </v>
      </c>
      <c r="U33" s="290" t="str">
        <f t="shared" si="29"/>
        <v xml:space="preserve"> </v>
      </c>
      <c r="V33" s="290" t="str">
        <f t="shared" si="29"/>
        <v xml:space="preserve"> </v>
      </c>
      <c r="W33" s="290" t="str">
        <f t="shared" si="29"/>
        <v xml:space="preserve"> </v>
      </c>
      <c r="X33" s="290" t="str">
        <f t="shared" si="29"/>
        <v xml:space="preserve"> </v>
      </c>
      <c r="Y33" s="290" t="str">
        <f t="shared" si="29"/>
        <v xml:space="preserve"> </v>
      </c>
      <c r="Z33" s="290" t="str">
        <f>Y33</f>
        <v xml:space="preserve"> </v>
      </c>
      <c r="AB33" s="281"/>
    </row>
    <row r="34" spans="2:28" ht="29.25" customHeight="1">
      <c r="B34" s="164"/>
      <c r="C34" s="333" t="s">
        <v>39</v>
      </c>
      <c r="D34" s="335" t="s">
        <v>280</v>
      </c>
      <c r="E34" s="337">
        <v>2016</v>
      </c>
      <c r="F34" s="339" t="s">
        <v>266</v>
      </c>
      <c r="G34" s="337" t="s">
        <v>187</v>
      </c>
      <c r="H34" s="337" t="s">
        <v>188</v>
      </c>
      <c r="I34" s="287">
        <v>0</v>
      </c>
      <c r="J34" s="287">
        <f t="shared" si="25"/>
        <v>0</v>
      </c>
      <c r="K34" s="287">
        <f t="shared" ref="K34:K57" si="30">J34</f>
        <v>0</v>
      </c>
      <c r="L34" s="287">
        <f t="shared" ref="L34:L57" si="31">K34</f>
        <v>0</v>
      </c>
      <c r="M34" s="287">
        <f t="shared" ref="M34:M57" si="32">L34</f>
        <v>0</v>
      </c>
      <c r="N34" s="287">
        <f t="shared" ref="N34:N57" si="33">M34</f>
        <v>0</v>
      </c>
      <c r="O34" s="287">
        <f t="shared" ref="O34:O57" si="34">N34</f>
        <v>0</v>
      </c>
      <c r="P34" s="287">
        <f t="shared" ref="P34:P57" si="35">O34</f>
        <v>0</v>
      </c>
      <c r="Q34" s="287">
        <f t="shared" ref="Q34:Q57" si="36">P34</f>
        <v>0</v>
      </c>
      <c r="R34" s="287">
        <f t="shared" ref="R34:R57" si="37">Q34</f>
        <v>0</v>
      </c>
      <c r="S34" s="287">
        <f t="shared" ref="S34:S57" si="38">R34</f>
        <v>0</v>
      </c>
      <c r="T34" s="287">
        <f t="shared" ref="T34:T57" si="39">S34</f>
        <v>0</v>
      </c>
      <c r="U34" s="287">
        <f t="shared" ref="U34:U57" si="40">T34</f>
        <v>0</v>
      </c>
      <c r="V34" s="287">
        <f t="shared" ref="V34:V57" si="41">U34</f>
        <v>0</v>
      </c>
      <c r="W34" s="287">
        <f t="shared" ref="W34:W57" si="42">V34</f>
        <v>0</v>
      </c>
      <c r="X34" s="287">
        <f t="shared" ref="X34:X57" si="43">W34</f>
        <v>0</v>
      </c>
      <c r="Y34" s="287">
        <f t="shared" ref="Y34:Y57" si="44">X34</f>
        <v>0</v>
      </c>
      <c r="Z34" s="287">
        <f t="shared" ref="Z34:Z57" si="45">Y34</f>
        <v>0</v>
      </c>
      <c r="AB34" s="281"/>
    </row>
    <row r="35" spans="2:28" ht="29.25" customHeight="1">
      <c r="B35" s="164"/>
      <c r="C35" s="334"/>
      <c r="D35" s="336"/>
      <c r="E35" s="338"/>
      <c r="F35" s="340"/>
      <c r="G35" s="338"/>
      <c r="H35" s="338"/>
      <c r="I35" s="290" t="s">
        <v>166</v>
      </c>
      <c r="J35" s="290" t="str">
        <f t="shared" si="25"/>
        <v xml:space="preserve"> </v>
      </c>
      <c r="K35" s="290" t="s">
        <v>192</v>
      </c>
      <c r="L35" s="290" t="s">
        <v>237</v>
      </c>
      <c r="M35" s="290" t="s">
        <v>237</v>
      </c>
      <c r="N35" s="290" t="s">
        <v>368</v>
      </c>
      <c r="O35" s="290" t="s">
        <v>368</v>
      </c>
      <c r="P35" s="290" t="str">
        <f t="shared" si="35"/>
        <v>90% der Klassen</v>
      </c>
      <c r="Q35" s="290" t="str">
        <f t="shared" si="36"/>
        <v>90% der Klassen</v>
      </c>
      <c r="R35" s="290" t="str">
        <f t="shared" si="37"/>
        <v>90% der Klassen</v>
      </c>
      <c r="S35" s="290" t="str">
        <f t="shared" si="38"/>
        <v>90% der Klassen</v>
      </c>
      <c r="T35" s="290" t="str">
        <f t="shared" si="39"/>
        <v>90% der Klassen</v>
      </c>
      <c r="U35" s="290" t="str">
        <f t="shared" si="40"/>
        <v>90% der Klassen</v>
      </c>
      <c r="V35" s="290" t="str">
        <f t="shared" si="41"/>
        <v>90% der Klassen</v>
      </c>
      <c r="W35" s="290" t="str">
        <f t="shared" si="42"/>
        <v>90% der Klassen</v>
      </c>
      <c r="X35" s="290" t="str">
        <f t="shared" si="43"/>
        <v>90% der Klassen</v>
      </c>
      <c r="Y35" s="290" t="str">
        <f t="shared" si="44"/>
        <v>90% der Klassen</v>
      </c>
      <c r="Z35" s="290" t="str">
        <f t="shared" si="45"/>
        <v>90% der Klassen</v>
      </c>
      <c r="AB35" s="281"/>
    </row>
    <row r="36" spans="2:28" ht="29.25" customHeight="1">
      <c r="B36" s="164"/>
      <c r="C36" s="333" t="s">
        <v>40</v>
      </c>
      <c r="D36" s="335" t="s">
        <v>87</v>
      </c>
      <c r="E36" s="337">
        <v>2013</v>
      </c>
      <c r="F36" s="339" t="s">
        <v>265</v>
      </c>
      <c r="G36" s="337" t="s">
        <v>282</v>
      </c>
      <c r="H36" s="337" t="s">
        <v>189</v>
      </c>
      <c r="I36" s="287">
        <v>0</v>
      </c>
      <c r="J36" s="287">
        <f t="shared" si="25"/>
        <v>0</v>
      </c>
      <c r="K36" s="287">
        <f t="shared" si="30"/>
        <v>0</v>
      </c>
      <c r="L36" s="287">
        <f t="shared" si="31"/>
        <v>0</v>
      </c>
      <c r="M36" s="287">
        <f t="shared" si="32"/>
        <v>0</v>
      </c>
      <c r="N36" s="287">
        <f t="shared" si="33"/>
        <v>0</v>
      </c>
      <c r="O36" s="287">
        <f t="shared" si="34"/>
        <v>0</v>
      </c>
      <c r="P36" s="287">
        <f t="shared" si="35"/>
        <v>0</v>
      </c>
      <c r="Q36" s="287">
        <f t="shared" si="36"/>
        <v>0</v>
      </c>
      <c r="R36" s="287">
        <f t="shared" si="37"/>
        <v>0</v>
      </c>
      <c r="S36" s="287">
        <f t="shared" si="38"/>
        <v>0</v>
      </c>
      <c r="T36" s="287">
        <f t="shared" si="39"/>
        <v>0</v>
      </c>
      <c r="U36" s="287">
        <f t="shared" si="40"/>
        <v>0</v>
      </c>
      <c r="V36" s="287">
        <f t="shared" si="41"/>
        <v>0</v>
      </c>
      <c r="W36" s="287">
        <f t="shared" si="42"/>
        <v>0</v>
      </c>
      <c r="X36" s="287">
        <f t="shared" si="43"/>
        <v>0</v>
      </c>
      <c r="Y36" s="287">
        <f t="shared" si="44"/>
        <v>0</v>
      </c>
      <c r="Z36" s="287">
        <f t="shared" si="45"/>
        <v>0</v>
      </c>
      <c r="AB36" s="281"/>
    </row>
    <row r="37" spans="2:28" ht="29.25" customHeight="1">
      <c r="B37" s="164"/>
      <c r="C37" s="334"/>
      <c r="D37" s="336"/>
      <c r="E37" s="338"/>
      <c r="F37" s="340"/>
      <c r="G37" s="338"/>
      <c r="H37" s="338"/>
      <c r="I37" s="290" t="s">
        <v>166</v>
      </c>
      <c r="J37" s="290" t="str">
        <f t="shared" si="25"/>
        <v xml:space="preserve"> </v>
      </c>
      <c r="K37" s="290" t="str">
        <f t="shared" si="30"/>
        <v xml:space="preserve"> </v>
      </c>
      <c r="L37" s="290" t="str">
        <f t="shared" si="31"/>
        <v xml:space="preserve"> </v>
      </c>
      <c r="M37" s="290" t="str">
        <f t="shared" si="32"/>
        <v xml:space="preserve"> </v>
      </c>
      <c r="N37" s="290" t="str">
        <f t="shared" si="33"/>
        <v xml:space="preserve"> </v>
      </c>
      <c r="O37" s="290" t="str">
        <f t="shared" si="34"/>
        <v xml:space="preserve"> </v>
      </c>
      <c r="P37" s="290" t="str">
        <f t="shared" si="35"/>
        <v xml:space="preserve"> </v>
      </c>
      <c r="Q37" s="290" t="str">
        <f t="shared" si="36"/>
        <v xml:space="preserve"> </v>
      </c>
      <c r="R37" s="290" t="str">
        <f t="shared" si="37"/>
        <v xml:space="preserve"> </v>
      </c>
      <c r="S37" s="290" t="str">
        <f t="shared" si="38"/>
        <v xml:space="preserve"> </v>
      </c>
      <c r="T37" s="290" t="str">
        <f t="shared" si="39"/>
        <v xml:space="preserve"> </v>
      </c>
      <c r="U37" s="290" t="str">
        <f t="shared" si="40"/>
        <v xml:space="preserve"> </v>
      </c>
      <c r="V37" s="290" t="str">
        <f t="shared" si="41"/>
        <v xml:space="preserve"> </v>
      </c>
      <c r="W37" s="290" t="str">
        <f t="shared" si="42"/>
        <v xml:space="preserve"> </v>
      </c>
      <c r="X37" s="290" t="str">
        <f t="shared" si="43"/>
        <v xml:space="preserve"> </v>
      </c>
      <c r="Y37" s="290" t="str">
        <f t="shared" si="44"/>
        <v xml:space="preserve"> </v>
      </c>
      <c r="Z37" s="290" t="str">
        <f t="shared" si="45"/>
        <v xml:space="preserve"> </v>
      </c>
      <c r="AB37" s="281"/>
    </row>
    <row r="38" spans="2:28" ht="29.25" customHeight="1">
      <c r="B38" s="164"/>
      <c r="C38" s="333" t="s">
        <v>41</v>
      </c>
      <c r="D38" s="335" t="s">
        <v>337</v>
      </c>
      <c r="E38" s="337" t="s">
        <v>385</v>
      </c>
      <c r="F38" s="339" t="s">
        <v>266</v>
      </c>
      <c r="G38" s="337" t="s">
        <v>282</v>
      </c>
      <c r="H38" s="337" t="s">
        <v>239</v>
      </c>
      <c r="I38" s="287">
        <v>0</v>
      </c>
      <c r="J38" s="287">
        <f t="shared" si="25"/>
        <v>0</v>
      </c>
      <c r="K38" s="287">
        <f t="shared" si="30"/>
        <v>0</v>
      </c>
      <c r="L38" s="287">
        <f t="shared" si="31"/>
        <v>0</v>
      </c>
      <c r="M38" s="287">
        <f t="shared" si="32"/>
        <v>0</v>
      </c>
      <c r="N38" s="287">
        <f t="shared" si="33"/>
        <v>0</v>
      </c>
      <c r="O38" s="287">
        <f t="shared" si="34"/>
        <v>0</v>
      </c>
      <c r="P38" s="287">
        <f t="shared" si="35"/>
        <v>0</v>
      </c>
      <c r="Q38" s="287">
        <f t="shared" si="36"/>
        <v>0</v>
      </c>
      <c r="R38" s="287">
        <f t="shared" si="37"/>
        <v>0</v>
      </c>
      <c r="S38" s="287">
        <f t="shared" si="38"/>
        <v>0</v>
      </c>
      <c r="T38" s="287">
        <f t="shared" si="39"/>
        <v>0</v>
      </c>
      <c r="U38" s="287">
        <f t="shared" si="40"/>
        <v>0</v>
      </c>
      <c r="V38" s="287">
        <f t="shared" si="41"/>
        <v>0</v>
      </c>
      <c r="W38" s="287">
        <f t="shared" si="42"/>
        <v>0</v>
      </c>
      <c r="X38" s="287">
        <f t="shared" si="43"/>
        <v>0</v>
      </c>
      <c r="Y38" s="287">
        <f t="shared" si="44"/>
        <v>0</v>
      </c>
      <c r="Z38" s="287">
        <f t="shared" si="45"/>
        <v>0</v>
      </c>
      <c r="AB38" s="281"/>
    </row>
    <row r="39" spans="2:28" ht="29.25" customHeight="1">
      <c r="B39" s="164"/>
      <c r="C39" s="334"/>
      <c r="D39" s="336"/>
      <c r="E39" s="338"/>
      <c r="F39" s="340"/>
      <c r="G39" s="338"/>
      <c r="H39" s="338"/>
      <c r="I39" s="290" t="s">
        <v>166</v>
      </c>
      <c r="J39" s="290" t="str">
        <f t="shared" si="25"/>
        <v xml:space="preserve"> </v>
      </c>
      <c r="K39" s="290" t="str">
        <f t="shared" si="30"/>
        <v xml:space="preserve"> </v>
      </c>
      <c r="L39" s="290" t="str">
        <f t="shared" si="31"/>
        <v xml:space="preserve"> </v>
      </c>
      <c r="M39" s="290" t="str">
        <f t="shared" si="32"/>
        <v xml:space="preserve"> </v>
      </c>
      <c r="N39" s="290" t="str">
        <f t="shared" si="33"/>
        <v xml:space="preserve"> </v>
      </c>
      <c r="O39" s="290" t="str">
        <f t="shared" si="34"/>
        <v xml:space="preserve"> </v>
      </c>
      <c r="P39" s="290" t="str">
        <f t="shared" si="35"/>
        <v xml:space="preserve"> </v>
      </c>
      <c r="Q39" s="290" t="str">
        <f t="shared" si="36"/>
        <v xml:space="preserve"> </v>
      </c>
      <c r="R39" s="290" t="str">
        <f t="shared" si="37"/>
        <v xml:space="preserve"> </v>
      </c>
      <c r="S39" s="290" t="str">
        <f t="shared" si="38"/>
        <v xml:space="preserve"> </v>
      </c>
      <c r="T39" s="290" t="str">
        <f t="shared" si="39"/>
        <v xml:space="preserve"> </v>
      </c>
      <c r="U39" s="290" t="str">
        <f t="shared" si="40"/>
        <v xml:space="preserve"> </v>
      </c>
      <c r="V39" s="290" t="str">
        <f t="shared" si="41"/>
        <v xml:space="preserve"> </v>
      </c>
      <c r="W39" s="290" t="str">
        <f t="shared" si="42"/>
        <v xml:space="preserve"> </v>
      </c>
      <c r="X39" s="290" t="str">
        <f t="shared" si="43"/>
        <v xml:space="preserve"> </v>
      </c>
      <c r="Y39" s="290" t="str">
        <f t="shared" si="44"/>
        <v xml:space="preserve"> </v>
      </c>
      <c r="Z39" s="290" t="str">
        <f t="shared" si="45"/>
        <v xml:space="preserve"> </v>
      </c>
      <c r="AB39" s="281"/>
    </row>
    <row r="40" spans="2:28" ht="29.25" customHeight="1">
      <c r="B40" s="164"/>
      <c r="C40" s="333" t="s">
        <v>42</v>
      </c>
      <c r="D40" s="335" t="s">
        <v>28</v>
      </c>
      <c r="E40" s="337">
        <v>2013</v>
      </c>
      <c r="F40" s="339" t="s">
        <v>265</v>
      </c>
      <c r="G40" s="337" t="s">
        <v>282</v>
      </c>
      <c r="H40" s="337" t="s">
        <v>282</v>
      </c>
      <c r="I40" s="287">
        <v>0</v>
      </c>
      <c r="J40" s="287">
        <f t="shared" si="25"/>
        <v>0</v>
      </c>
      <c r="K40" s="287">
        <f t="shared" si="30"/>
        <v>0</v>
      </c>
      <c r="L40" s="287">
        <f t="shared" si="31"/>
        <v>0</v>
      </c>
      <c r="M40" s="287">
        <f t="shared" si="32"/>
        <v>0</v>
      </c>
      <c r="N40" s="287">
        <f t="shared" si="33"/>
        <v>0</v>
      </c>
      <c r="O40" s="287">
        <f t="shared" si="34"/>
        <v>0</v>
      </c>
      <c r="P40" s="287">
        <f t="shared" si="35"/>
        <v>0</v>
      </c>
      <c r="Q40" s="287">
        <f t="shared" si="36"/>
        <v>0</v>
      </c>
      <c r="R40" s="287">
        <f t="shared" si="37"/>
        <v>0</v>
      </c>
      <c r="S40" s="287">
        <f t="shared" si="38"/>
        <v>0</v>
      </c>
      <c r="T40" s="287">
        <f t="shared" si="39"/>
        <v>0</v>
      </c>
      <c r="U40" s="287">
        <f t="shared" si="40"/>
        <v>0</v>
      </c>
      <c r="V40" s="287">
        <f t="shared" si="41"/>
        <v>0</v>
      </c>
      <c r="W40" s="287">
        <f t="shared" si="42"/>
        <v>0</v>
      </c>
      <c r="X40" s="287">
        <f t="shared" si="43"/>
        <v>0</v>
      </c>
      <c r="Y40" s="287">
        <f t="shared" si="44"/>
        <v>0</v>
      </c>
      <c r="Z40" s="287">
        <f t="shared" si="45"/>
        <v>0</v>
      </c>
      <c r="AB40" s="281"/>
    </row>
    <row r="41" spans="2:28" ht="29.25" customHeight="1">
      <c r="B41" s="164"/>
      <c r="C41" s="334"/>
      <c r="D41" s="336"/>
      <c r="E41" s="338"/>
      <c r="F41" s="340"/>
      <c r="G41" s="338"/>
      <c r="H41" s="338"/>
      <c r="I41" s="290" t="s">
        <v>166</v>
      </c>
      <c r="J41" s="290" t="str">
        <f t="shared" si="25"/>
        <v xml:space="preserve"> </v>
      </c>
      <c r="K41" s="290" t="str">
        <f t="shared" si="30"/>
        <v xml:space="preserve"> </v>
      </c>
      <c r="L41" s="290" t="str">
        <f t="shared" si="31"/>
        <v xml:space="preserve"> </v>
      </c>
      <c r="M41" s="290" t="str">
        <f t="shared" si="32"/>
        <v xml:space="preserve"> </v>
      </c>
      <c r="N41" s="290" t="str">
        <f t="shared" si="33"/>
        <v xml:space="preserve"> </v>
      </c>
      <c r="O41" s="290" t="str">
        <f t="shared" si="34"/>
        <v xml:space="preserve"> </v>
      </c>
      <c r="P41" s="290" t="str">
        <f t="shared" si="35"/>
        <v xml:space="preserve"> </v>
      </c>
      <c r="Q41" s="290" t="str">
        <f t="shared" si="36"/>
        <v xml:space="preserve"> </v>
      </c>
      <c r="R41" s="290" t="str">
        <f t="shared" si="37"/>
        <v xml:space="preserve"> </v>
      </c>
      <c r="S41" s="290" t="str">
        <f t="shared" si="38"/>
        <v xml:space="preserve"> </v>
      </c>
      <c r="T41" s="290" t="str">
        <f t="shared" si="39"/>
        <v xml:space="preserve"> </v>
      </c>
      <c r="U41" s="290" t="str">
        <f t="shared" si="40"/>
        <v xml:space="preserve"> </v>
      </c>
      <c r="V41" s="290" t="str">
        <f t="shared" si="41"/>
        <v xml:space="preserve"> </v>
      </c>
      <c r="W41" s="290" t="str">
        <f t="shared" si="42"/>
        <v xml:space="preserve"> </v>
      </c>
      <c r="X41" s="290" t="str">
        <f t="shared" si="43"/>
        <v xml:space="preserve"> </v>
      </c>
      <c r="Y41" s="290" t="str">
        <f t="shared" si="44"/>
        <v xml:space="preserve"> </v>
      </c>
      <c r="Z41" s="290" t="str">
        <f t="shared" si="45"/>
        <v xml:space="preserve"> </v>
      </c>
      <c r="AB41" s="281"/>
    </row>
    <row r="42" spans="2:28" ht="29.25" customHeight="1">
      <c r="B42" s="164"/>
      <c r="C42" s="333" t="s">
        <v>43</v>
      </c>
      <c r="D42" s="344" t="s">
        <v>386</v>
      </c>
      <c r="E42" s="353" t="s">
        <v>384</v>
      </c>
      <c r="F42" s="339" t="s">
        <v>67</v>
      </c>
      <c r="G42" s="337" t="s">
        <v>282</v>
      </c>
      <c r="H42" s="337" t="s">
        <v>187</v>
      </c>
      <c r="I42" s="287">
        <v>0</v>
      </c>
      <c r="J42" s="287">
        <f t="shared" si="25"/>
        <v>0</v>
      </c>
      <c r="K42" s="287">
        <f t="shared" si="30"/>
        <v>0</v>
      </c>
      <c r="L42" s="287">
        <f t="shared" si="31"/>
        <v>0</v>
      </c>
      <c r="M42" s="287">
        <f t="shared" si="32"/>
        <v>0</v>
      </c>
      <c r="N42" s="287">
        <f t="shared" si="33"/>
        <v>0</v>
      </c>
      <c r="O42" s="287">
        <f t="shared" si="34"/>
        <v>0</v>
      </c>
      <c r="P42" s="287">
        <f t="shared" si="35"/>
        <v>0</v>
      </c>
      <c r="Q42" s="287">
        <f t="shared" si="36"/>
        <v>0</v>
      </c>
      <c r="R42" s="287">
        <f t="shared" si="37"/>
        <v>0</v>
      </c>
      <c r="S42" s="287">
        <f t="shared" si="38"/>
        <v>0</v>
      </c>
      <c r="T42" s="287">
        <f t="shared" si="39"/>
        <v>0</v>
      </c>
      <c r="U42" s="287">
        <f t="shared" si="40"/>
        <v>0</v>
      </c>
      <c r="V42" s="287">
        <f t="shared" si="41"/>
        <v>0</v>
      </c>
      <c r="W42" s="287">
        <f t="shared" si="42"/>
        <v>0</v>
      </c>
      <c r="X42" s="287">
        <f t="shared" si="43"/>
        <v>0</v>
      </c>
      <c r="Y42" s="287">
        <f t="shared" si="44"/>
        <v>0</v>
      </c>
      <c r="Z42" s="287">
        <f t="shared" si="45"/>
        <v>0</v>
      </c>
      <c r="AB42" s="281"/>
    </row>
    <row r="43" spans="2:28" ht="29.25" customHeight="1">
      <c r="B43" s="164"/>
      <c r="C43" s="334"/>
      <c r="D43" s="336"/>
      <c r="E43" s="338"/>
      <c r="F43" s="340"/>
      <c r="G43" s="338"/>
      <c r="H43" s="338"/>
      <c r="I43" s="290" t="s">
        <v>166</v>
      </c>
      <c r="J43" s="290" t="str">
        <f t="shared" si="25"/>
        <v xml:space="preserve"> </v>
      </c>
      <c r="K43" s="290" t="str">
        <f t="shared" si="30"/>
        <v xml:space="preserve"> </v>
      </c>
      <c r="L43" s="290" t="str">
        <f t="shared" si="31"/>
        <v xml:space="preserve"> </v>
      </c>
      <c r="M43" s="290" t="str">
        <f t="shared" si="32"/>
        <v xml:space="preserve"> </v>
      </c>
      <c r="N43" s="290" t="str">
        <f t="shared" si="33"/>
        <v xml:space="preserve"> </v>
      </c>
      <c r="O43" s="290" t="str">
        <f t="shared" si="34"/>
        <v xml:space="preserve"> </v>
      </c>
      <c r="P43" s="290" t="str">
        <f t="shared" si="35"/>
        <v xml:space="preserve"> </v>
      </c>
      <c r="Q43" s="290" t="str">
        <f t="shared" si="36"/>
        <v xml:space="preserve"> </v>
      </c>
      <c r="R43" s="290" t="str">
        <f t="shared" si="37"/>
        <v xml:space="preserve"> </v>
      </c>
      <c r="S43" s="290" t="str">
        <f t="shared" si="38"/>
        <v xml:space="preserve"> </v>
      </c>
      <c r="T43" s="290" t="str">
        <f t="shared" si="39"/>
        <v xml:space="preserve"> </v>
      </c>
      <c r="U43" s="290" t="str">
        <f t="shared" si="40"/>
        <v xml:space="preserve"> </v>
      </c>
      <c r="V43" s="290" t="str">
        <f t="shared" si="41"/>
        <v xml:space="preserve"> </v>
      </c>
      <c r="W43" s="290" t="str">
        <f t="shared" si="42"/>
        <v xml:space="preserve"> </v>
      </c>
      <c r="X43" s="290" t="str">
        <f t="shared" si="43"/>
        <v xml:space="preserve"> </v>
      </c>
      <c r="Y43" s="290" t="str">
        <f t="shared" si="44"/>
        <v xml:space="preserve"> </v>
      </c>
      <c r="Z43" s="290" t="str">
        <f t="shared" si="45"/>
        <v xml:space="preserve"> </v>
      </c>
      <c r="AB43" s="281"/>
    </row>
    <row r="44" spans="2:28" ht="29.25" customHeight="1">
      <c r="B44" s="164"/>
      <c r="C44" s="333" t="s">
        <v>44</v>
      </c>
      <c r="D44" s="335" t="s">
        <v>85</v>
      </c>
      <c r="E44" s="337">
        <v>2016</v>
      </c>
      <c r="F44" s="339" t="s">
        <v>265</v>
      </c>
      <c r="G44" s="337" t="s">
        <v>282</v>
      </c>
      <c r="H44" s="337" t="s">
        <v>190</v>
      </c>
      <c r="I44" s="287">
        <v>0</v>
      </c>
      <c r="J44" s="287">
        <f t="shared" si="25"/>
        <v>0</v>
      </c>
      <c r="K44" s="287">
        <v>15000</v>
      </c>
      <c r="L44" s="287">
        <f t="shared" si="31"/>
        <v>15000</v>
      </c>
      <c r="M44" s="287">
        <f t="shared" si="32"/>
        <v>15000</v>
      </c>
      <c r="N44" s="287">
        <f t="shared" si="33"/>
        <v>15000</v>
      </c>
      <c r="O44" s="287">
        <f t="shared" si="34"/>
        <v>15000</v>
      </c>
      <c r="P44" s="287">
        <f t="shared" si="35"/>
        <v>15000</v>
      </c>
      <c r="Q44" s="287">
        <f t="shared" si="36"/>
        <v>15000</v>
      </c>
      <c r="R44" s="287">
        <f t="shared" si="37"/>
        <v>15000</v>
      </c>
      <c r="S44" s="287">
        <f t="shared" si="38"/>
        <v>15000</v>
      </c>
      <c r="T44" s="287">
        <f t="shared" si="39"/>
        <v>15000</v>
      </c>
      <c r="U44" s="287">
        <f t="shared" si="40"/>
        <v>15000</v>
      </c>
      <c r="V44" s="287">
        <f t="shared" si="41"/>
        <v>15000</v>
      </c>
      <c r="W44" s="287">
        <f t="shared" si="42"/>
        <v>15000</v>
      </c>
      <c r="X44" s="287">
        <f t="shared" si="43"/>
        <v>15000</v>
      </c>
      <c r="Y44" s="287">
        <f t="shared" si="44"/>
        <v>15000</v>
      </c>
      <c r="Z44" s="287">
        <f t="shared" si="45"/>
        <v>15000</v>
      </c>
      <c r="AB44" s="281"/>
    </row>
    <row r="45" spans="2:28" ht="29.25" customHeight="1">
      <c r="B45" s="164"/>
      <c r="C45" s="334"/>
      <c r="D45" s="336"/>
      <c r="E45" s="338"/>
      <c r="F45" s="340"/>
      <c r="G45" s="338"/>
      <c r="H45" s="338"/>
      <c r="I45" s="290" t="s">
        <v>166</v>
      </c>
      <c r="J45" s="290" t="str">
        <f t="shared" si="25"/>
        <v xml:space="preserve"> </v>
      </c>
      <c r="K45" s="290" t="str">
        <f t="shared" si="30"/>
        <v xml:space="preserve"> </v>
      </c>
      <c r="L45" s="290" t="str">
        <f t="shared" si="31"/>
        <v xml:space="preserve"> </v>
      </c>
      <c r="M45" s="290" t="str">
        <f t="shared" si="32"/>
        <v xml:space="preserve"> </v>
      </c>
      <c r="N45" s="290" t="str">
        <f t="shared" si="33"/>
        <v xml:space="preserve"> </v>
      </c>
      <c r="O45" s="290" t="str">
        <f t="shared" si="34"/>
        <v xml:space="preserve"> </v>
      </c>
      <c r="P45" s="290" t="str">
        <f t="shared" si="35"/>
        <v xml:space="preserve"> </v>
      </c>
      <c r="Q45" s="290" t="str">
        <f t="shared" si="36"/>
        <v xml:space="preserve"> </v>
      </c>
      <c r="R45" s="290" t="str">
        <f t="shared" si="37"/>
        <v xml:space="preserve"> </v>
      </c>
      <c r="S45" s="290" t="str">
        <f t="shared" si="38"/>
        <v xml:space="preserve"> </v>
      </c>
      <c r="T45" s="290" t="str">
        <f t="shared" si="39"/>
        <v xml:space="preserve"> </v>
      </c>
      <c r="U45" s="290" t="str">
        <f t="shared" si="40"/>
        <v xml:space="preserve"> </v>
      </c>
      <c r="V45" s="290" t="str">
        <f t="shared" si="41"/>
        <v xml:space="preserve"> </v>
      </c>
      <c r="W45" s="290" t="str">
        <f t="shared" si="42"/>
        <v xml:space="preserve"> </v>
      </c>
      <c r="X45" s="290" t="str">
        <f t="shared" si="43"/>
        <v xml:space="preserve"> </v>
      </c>
      <c r="Y45" s="290" t="str">
        <f t="shared" si="44"/>
        <v xml:space="preserve"> </v>
      </c>
      <c r="Z45" s="290" t="str">
        <f t="shared" si="45"/>
        <v xml:space="preserve"> </v>
      </c>
      <c r="AB45" s="281"/>
    </row>
    <row r="46" spans="2:28" ht="29.25" customHeight="1">
      <c r="B46" s="164"/>
      <c r="C46" s="333" t="s">
        <v>45</v>
      </c>
      <c r="D46" s="335" t="s">
        <v>381</v>
      </c>
      <c r="E46" s="337">
        <v>2017</v>
      </c>
      <c r="F46" s="339" t="s">
        <v>67</v>
      </c>
      <c r="G46" s="337" t="s">
        <v>239</v>
      </c>
      <c r="H46" s="337" t="s">
        <v>359</v>
      </c>
      <c r="I46" s="287">
        <v>0</v>
      </c>
      <c r="J46" s="287">
        <f t="shared" si="25"/>
        <v>0</v>
      </c>
      <c r="K46" s="287">
        <f t="shared" si="30"/>
        <v>0</v>
      </c>
      <c r="L46" s="287">
        <f t="shared" si="31"/>
        <v>0</v>
      </c>
      <c r="M46" s="287">
        <f t="shared" si="32"/>
        <v>0</v>
      </c>
      <c r="N46" s="287">
        <f t="shared" si="33"/>
        <v>0</v>
      </c>
      <c r="O46" s="287">
        <f t="shared" si="34"/>
        <v>0</v>
      </c>
      <c r="P46" s="287">
        <f t="shared" si="35"/>
        <v>0</v>
      </c>
      <c r="Q46" s="287">
        <f t="shared" si="36"/>
        <v>0</v>
      </c>
      <c r="R46" s="287">
        <f t="shared" si="37"/>
        <v>0</v>
      </c>
      <c r="S46" s="287">
        <f t="shared" si="38"/>
        <v>0</v>
      </c>
      <c r="T46" s="287">
        <f t="shared" si="39"/>
        <v>0</v>
      </c>
      <c r="U46" s="287">
        <f t="shared" si="40"/>
        <v>0</v>
      </c>
      <c r="V46" s="287">
        <f t="shared" si="41"/>
        <v>0</v>
      </c>
      <c r="W46" s="287">
        <f t="shared" si="42"/>
        <v>0</v>
      </c>
      <c r="X46" s="287">
        <f t="shared" si="43"/>
        <v>0</v>
      </c>
      <c r="Y46" s="287">
        <f t="shared" si="44"/>
        <v>0</v>
      </c>
      <c r="Z46" s="287">
        <f t="shared" si="45"/>
        <v>0</v>
      </c>
      <c r="AB46" s="281"/>
    </row>
    <row r="47" spans="2:28" ht="29.25" customHeight="1">
      <c r="B47" s="164"/>
      <c r="C47" s="334"/>
      <c r="D47" s="336"/>
      <c r="E47" s="338"/>
      <c r="F47" s="340"/>
      <c r="G47" s="338"/>
      <c r="H47" s="338"/>
      <c r="I47" s="290" t="s">
        <v>166</v>
      </c>
      <c r="J47" s="290" t="str">
        <f t="shared" si="25"/>
        <v xml:space="preserve"> </v>
      </c>
      <c r="K47" s="290" t="str">
        <f t="shared" si="30"/>
        <v xml:space="preserve"> </v>
      </c>
      <c r="L47" s="290" t="str">
        <f t="shared" si="31"/>
        <v xml:space="preserve"> </v>
      </c>
      <c r="M47" s="290" t="str">
        <f t="shared" si="32"/>
        <v xml:space="preserve"> </v>
      </c>
      <c r="N47" s="290" t="str">
        <f t="shared" si="33"/>
        <v xml:space="preserve"> </v>
      </c>
      <c r="O47" s="290" t="str">
        <f t="shared" si="34"/>
        <v xml:space="preserve"> </v>
      </c>
      <c r="P47" s="290" t="str">
        <f t="shared" si="35"/>
        <v xml:space="preserve"> </v>
      </c>
      <c r="Q47" s="290" t="str">
        <f t="shared" si="36"/>
        <v xml:space="preserve"> </v>
      </c>
      <c r="R47" s="290" t="str">
        <f t="shared" si="37"/>
        <v xml:space="preserve"> </v>
      </c>
      <c r="S47" s="290" t="str">
        <f t="shared" si="38"/>
        <v xml:space="preserve"> </v>
      </c>
      <c r="T47" s="290" t="str">
        <f t="shared" si="39"/>
        <v xml:space="preserve"> </v>
      </c>
      <c r="U47" s="290" t="str">
        <f t="shared" si="40"/>
        <v xml:space="preserve"> </v>
      </c>
      <c r="V47" s="290" t="str">
        <f t="shared" si="41"/>
        <v xml:space="preserve"> </v>
      </c>
      <c r="W47" s="290" t="str">
        <f t="shared" si="42"/>
        <v xml:space="preserve"> </v>
      </c>
      <c r="X47" s="290" t="str">
        <f t="shared" si="43"/>
        <v xml:space="preserve"> </v>
      </c>
      <c r="Y47" s="290" t="str">
        <f t="shared" si="44"/>
        <v xml:space="preserve"> </v>
      </c>
      <c r="Z47" s="290" t="str">
        <f t="shared" si="45"/>
        <v xml:space="preserve"> </v>
      </c>
      <c r="AB47" s="281"/>
    </row>
    <row r="48" spans="2:28" ht="29.25" customHeight="1">
      <c r="B48" s="164"/>
      <c r="C48" s="333" t="s">
        <v>103</v>
      </c>
      <c r="D48" s="335" t="s">
        <v>339</v>
      </c>
      <c r="E48" s="337" t="s">
        <v>373</v>
      </c>
      <c r="F48" s="339" t="s">
        <v>70</v>
      </c>
      <c r="G48" s="337" t="s">
        <v>239</v>
      </c>
      <c r="H48" s="337" t="s">
        <v>189</v>
      </c>
      <c r="I48" s="287">
        <v>0</v>
      </c>
      <c r="J48" s="287">
        <f t="shared" si="25"/>
        <v>0</v>
      </c>
      <c r="K48" s="287">
        <f t="shared" si="30"/>
        <v>0</v>
      </c>
      <c r="L48" s="287">
        <f t="shared" si="31"/>
        <v>0</v>
      </c>
      <c r="M48" s="287">
        <f t="shared" si="32"/>
        <v>0</v>
      </c>
      <c r="N48" s="287">
        <f t="shared" si="33"/>
        <v>0</v>
      </c>
      <c r="O48" s="287">
        <f t="shared" si="34"/>
        <v>0</v>
      </c>
      <c r="P48" s="287">
        <f t="shared" si="35"/>
        <v>0</v>
      </c>
      <c r="Q48" s="287">
        <f t="shared" si="36"/>
        <v>0</v>
      </c>
      <c r="R48" s="287">
        <f t="shared" si="37"/>
        <v>0</v>
      </c>
      <c r="S48" s="287">
        <f t="shared" si="38"/>
        <v>0</v>
      </c>
      <c r="T48" s="287">
        <f t="shared" si="39"/>
        <v>0</v>
      </c>
      <c r="U48" s="287">
        <f t="shared" si="40"/>
        <v>0</v>
      </c>
      <c r="V48" s="287">
        <f t="shared" si="41"/>
        <v>0</v>
      </c>
      <c r="W48" s="287">
        <f t="shared" si="42"/>
        <v>0</v>
      </c>
      <c r="X48" s="287">
        <f t="shared" si="43"/>
        <v>0</v>
      </c>
      <c r="Y48" s="287">
        <f t="shared" si="44"/>
        <v>0</v>
      </c>
      <c r="Z48" s="287">
        <f t="shared" si="45"/>
        <v>0</v>
      </c>
      <c r="AB48" s="281"/>
    </row>
    <row r="49" spans="2:28" ht="29.25" customHeight="1">
      <c r="B49" s="164"/>
      <c r="C49" s="334"/>
      <c r="D49" s="336"/>
      <c r="E49" s="338"/>
      <c r="F49" s="340"/>
      <c r="G49" s="338"/>
      <c r="H49" s="338"/>
      <c r="I49" s="290" t="s">
        <v>166</v>
      </c>
      <c r="J49" s="290" t="str">
        <f t="shared" si="25"/>
        <v xml:space="preserve"> </v>
      </c>
      <c r="K49" s="290" t="str">
        <f t="shared" si="30"/>
        <v xml:space="preserve"> </v>
      </c>
      <c r="L49" s="290" t="str">
        <f t="shared" si="31"/>
        <v xml:space="preserve"> </v>
      </c>
      <c r="M49" s="290" t="str">
        <f t="shared" si="32"/>
        <v xml:space="preserve"> </v>
      </c>
      <c r="N49" s="290" t="str">
        <f t="shared" si="33"/>
        <v xml:space="preserve"> </v>
      </c>
      <c r="O49" s="290" t="str">
        <f t="shared" si="34"/>
        <v xml:space="preserve"> </v>
      </c>
      <c r="P49" s="290" t="str">
        <f t="shared" si="35"/>
        <v xml:space="preserve"> </v>
      </c>
      <c r="Q49" s="290" t="str">
        <f t="shared" si="36"/>
        <v xml:space="preserve"> </v>
      </c>
      <c r="R49" s="290" t="str">
        <f t="shared" si="37"/>
        <v xml:space="preserve"> </v>
      </c>
      <c r="S49" s="290" t="str">
        <f t="shared" si="38"/>
        <v xml:space="preserve"> </v>
      </c>
      <c r="T49" s="290" t="str">
        <f t="shared" si="39"/>
        <v xml:space="preserve"> </v>
      </c>
      <c r="U49" s="290" t="str">
        <f t="shared" si="40"/>
        <v xml:space="preserve"> </v>
      </c>
      <c r="V49" s="290" t="str">
        <f t="shared" si="41"/>
        <v xml:space="preserve"> </v>
      </c>
      <c r="W49" s="290" t="str">
        <f t="shared" si="42"/>
        <v xml:space="preserve"> </v>
      </c>
      <c r="X49" s="290" t="str">
        <f t="shared" si="43"/>
        <v xml:space="preserve"> </v>
      </c>
      <c r="Y49" s="290" t="str">
        <f t="shared" si="44"/>
        <v xml:space="preserve"> </v>
      </c>
      <c r="Z49" s="290" t="str">
        <f t="shared" si="45"/>
        <v xml:space="preserve"> </v>
      </c>
      <c r="AB49" s="281"/>
    </row>
    <row r="50" spans="2:28" ht="29.25" customHeight="1">
      <c r="B50" s="164"/>
      <c r="C50" s="333" t="s">
        <v>104</v>
      </c>
      <c r="D50" s="335" t="s">
        <v>340</v>
      </c>
      <c r="E50" s="337">
        <v>2021</v>
      </c>
      <c r="F50" s="339" t="s">
        <v>265</v>
      </c>
      <c r="G50" s="337" t="s">
        <v>282</v>
      </c>
      <c r="H50" s="337" t="s">
        <v>189</v>
      </c>
      <c r="I50" s="287">
        <v>0</v>
      </c>
      <c r="J50" s="287">
        <f t="shared" si="25"/>
        <v>0</v>
      </c>
      <c r="K50" s="287">
        <f t="shared" si="30"/>
        <v>0</v>
      </c>
      <c r="L50" s="287">
        <f t="shared" si="31"/>
        <v>0</v>
      </c>
      <c r="M50" s="287">
        <f t="shared" si="32"/>
        <v>0</v>
      </c>
      <c r="N50" s="287">
        <f t="shared" si="33"/>
        <v>0</v>
      </c>
      <c r="O50" s="287">
        <f t="shared" si="34"/>
        <v>0</v>
      </c>
      <c r="P50" s="287">
        <f t="shared" si="35"/>
        <v>0</v>
      </c>
      <c r="Q50" s="287">
        <f t="shared" si="36"/>
        <v>0</v>
      </c>
      <c r="R50" s="287">
        <f t="shared" si="37"/>
        <v>0</v>
      </c>
      <c r="S50" s="287">
        <f t="shared" si="38"/>
        <v>0</v>
      </c>
      <c r="T50" s="287">
        <f t="shared" si="39"/>
        <v>0</v>
      </c>
      <c r="U50" s="287">
        <f t="shared" si="40"/>
        <v>0</v>
      </c>
      <c r="V50" s="287">
        <f t="shared" si="41"/>
        <v>0</v>
      </c>
      <c r="W50" s="287">
        <f t="shared" si="42"/>
        <v>0</v>
      </c>
      <c r="X50" s="287">
        <f t="shared" si="43"/>
        <v>0</v>
      </c>
      <c r="Y50" s="287">
        <f t="shared" si="44"/>
        <v>0</v>
      </c>
      <c r="Z50" s="287">
        <f t="shared" si="45"/>
        <v>0</v>
      </c>
      <c r="AB50" s="281"/>
    </row>
    <row r="51" spans="2:28" ht="29.25" customHeight="1">
      <c r="B51" s="164"/>
      <c r="C51" s="334"/>
      <c r="D51" s="336"/>
      <c r="E51" s="338"/>
      <c r="F51" s="340"/>
      <c r="G51" s="338"/>
      <c r="H51" s="338"/>
      <c r="I51" s="290" t="s">
        <v>166</v>
      </c>
      <c r="J51" s="290" t="str">
        <f t="shared" si="25"/>
        <v xml:space="preserve"> </v>
      </c>
      <c r="K51" s="290" t="str">
        <f t="shared" si="30"/>
        <v xml:space="preserve"> </v>
      </c>
      <c r="L51" s="290" t="str">
        <f t="shared" si="31"/>
        <v xml:space="preserve"> </v>
      </c>
      <c r="M51" s="290" t="str">
        <f t="shared" si="32"/>
        <v xml:space="preserve"> </v>
      </c>
      <c r="N51" s="290" t="str">
        <f t="shared" si="33"/>
        <v xml:space="preserve"> </v>
      </c>
      <c r="O51" s="290" t="str">
        <f t="shared" si="34"/>
        <v xml:space="preserve"> </v>
      </c>
      <c r="P51" s="290" t="str">
        <f t="shared" si="35"/>
        <v xml:space="preserve"> </v>
      </c>
      <c r="Q51" s="290" t="str">
        <f t="shared" si="36"/>
        <v xml:space="preserve"> </v>
      </c>
      <c r="R51" s="290" t="str">
        <f t="shared" si="37"/>
        <v xml:space="preserve"> </v>
      </c>
      <c r="S51" s="290" t="str">
        <f t="shared" si="38"/>
        <v xml:space="preserve"> </v>
      </c>
      <c r="T51" s="290" t="str">
        <f t="shared" si="39"/>
        <v xml:space="preserve"> </v>
      </c>
      <c r="U51" s="290" t="str">
        <f t="shared" si="40"/>
        <v xml:space="preserve"> </v>
      </c>
      <c r="V51" s="290" t="str">
        <f t="shared" si="41"/>
        <v xml:space="preserve"> </v>
      </c>
      <c r="W51" s="290" t="str">
        <f t="shared" si="42"/>
        <v xml:space="preserve"> </v>
      </c>
      <c r="X51" s="290" t="str">
        <f t="shared" si="43"/>
        <v xml:space="preserve"> </v>
      </c>
      <c r="Y51" s="290" t="str">
        <f t="shared" si="44"/>
        <v xml:space="preserve"> </v>
      </c>
      <c r="Z51" s="290" t="str">
        <f t="shared" si="45"/>
        <v xml:space="preserve"> </v>
      </c>
      <c r="AB51" s="281"/>
    </row>
    <row r="52" spans="2:28" ht="29.25" customHeight="1">
      <c r="B52" s="164"/>
      <c r="C52" s="333" t="s">
        <v>105</v>
      </c>
      <c r="D52" s="344" t="s">
        <v>374</v>
      </c>
      <c r="E52" s="341" t="s">
        <v>375</v>
      </c>
      <c r="F52" s="339" t="s">
        <v>67</v>
      </c>
      <c r="G52" s="337" t="s">
        <v>282</v>
      </c>
      <c r="H52" s="337" t="s">
        <v>279</v>
      </c>
      <c r="I52" s="287">
        <v>0</v>
      </c>
      <c r="J52" s="287">
        <f t="shared" si="25"/>
        <v>0</v>
      </c>
      <c r="K52" s="287">
        <f t="shared" si="30"/>
        <v>0</v>
      </c>
      <c r="L52" s="287">
        <f t="shared" si="31"/>
        <v>0</v>
      </c>
      <c r="M52" s="287">
        <f t="shared" si="32"/>
        <v>0</v>
      </c>
      <c r="N52" s="287">
        <f t="shared" si="33"/>
        <v>0</v>
      </c>
      <c r="O52" s="287">
        <f t="shared" si="34"/>
        <v>0</v>
      </c>
      <c r="P52" s="287">
        <f t="shared" si="35"/>
        <v>0</v>
      </c>
      <c r="Q52" s="287">
        <f t="shared" si="36"/>
        <v>0</v>
      </c>
      <c r="R52" s="287">
        <f t="shared" si="37"/>
        <v>0</v>
      </c>
      <c r="S52" s="287">
        <f t="shared" si="38"/>
        <v>0</v>
      </c>
      <c r="T52" s="287">
        <f t="shared" si="39"/>
        <v>0</v>
      </c>
      <c r="U52" s="287">
        <f t="shared" si="40"/>
        <v>0</v>
      </c>
      <c r="V52" s="287">
        <f t="shared" si="41"/>
        <v>0</v>
      </c>
      <c r="W52" s="287">
        <f t="shared" si="42"/>
        <v>0</v>
      </c>
      <c r="X52" s="287">
        <f t="shared" si="43"/>
        <v>0</v>
      </c>
      <c r="Y52" s="287">
        <f t="shared" si="44"/>
        <v>0</v>
      </c>
      <c r="Z52" s="287">
        <f t="shared" si="45"/>
        <v>0</v>
      </c>
      <c r="AB52" s="281"/>
    </row>
    <row r="53" spans="2:28" ht="29.25" customHeight="1">
      <c r="B53" s="164"/>
      <c r="C53" s="334"/>
      <c r="D53" s="336"/>
      <c r="E53" s="338"/>
      <c r="F53" s="340"/>
      <c r="G53" s="338"/>
      <c r="H53" s="338"/>
      <c r="I53" s="290" t="s">
        <v>166</v>
      </c>
      <c r="J53" s="290" t="str">
        <f t="shared" si="25"/>
        <v xml:space="preserve"> </v>
      </c>
      <c r="K53" s="290" t="str">
        <f t="shared" si="30"/>
        <v xml:space="preserve"> </v>
      </c>
      <c r="L53" s="290" t="str">
        <f t="shared" si="31"/>
        <v xml:space="preserve"> </v>
      </c>
      <c r="M53" s="290" t="str">
        <f t="shared" si="32"/>
        <v xml:space="preserve"> </v>
      </c>
      <c r="N53" s="290" t="str">
        <f t="shared" si="33"/>
        <v xml:space="preserve"> </v>
      </c>
      <c r="O53" s="290" t="str">
        <f t="shared" si="34"/>
        <v xml:space="preserve"> </v>
      </c>
      <c r="P53" s="290" t="str">
        <f t="shared" si="35"/>
        <v xml:space="preserve"> </v>
      </c>
      <c r="Q53" s="290" t="str">
        <f t="shared" si="36"/>
        <v xml:space="preserve"> </v>
      </c>
      <c r="R53" s="290" t="str">
        <f t="shared" si="37"/>
        <v xml:space="preserve"> </v>
      </c>
      <c r="S53" s="290" t="str">
        <f t="shared" si="38"/>
        <v xml:space="preserve"> </v>
      </c>
      <c r="T53" s="290" t="str">
        <f t="shared" si="39"/>
        <v xml:space="preserve"> </v>
      </c>
      <c r="U53" s="290" t="str">
        <f t="shared" si="40"/>
        <v xml:space="preserve"> </v>
      </c>
      <c r="V53" s="290" t="str">
        <f t="shared" si="41"/>
        <v xml:space="preserve"> </v>
      </c>
      <c r="W53" s="290" t="str">
        <f t="shared" si="42"/>
        <v xml:space="preserve"> </v>
      </c>
      <c r="X53" s="290" t="str">
        <f t="shared" si="43"/>
        <v xml:space="preserve"> </v>
      </c>
      <c r="Y53" s="290" t="str">
        <f t="shared" si="44"/>
        <v xml:space="preserve"> </v>
      </c>
      <c r="Z53" s="290" t="str">
        <f t="shared" si="45"/>
        <v xml:space="preserve"> </v>
      </c>
      <c r="AB53" s="281"/>
    </row>
    <row r="54" spans="2:28" ht="29.25" customHeight="1">
      <c r="B54" s="164"/>
      <c r="C54" s="333" t="s">
        <v>106</v>
      </c>
      <c r="D54" s="335" t="s">
        <v>341</v>
      </c>
      <c r="E54" s="337">
        <v>2020</v>
      </c>
      <c r="F54" s="339" t="s">
        <v>265</v>
      </c>
      <c r="G54" s="337" t="s">
        <v>240</v>
      </c>
      <c r="H54" s="337" t="s">
        <v>287</v>
      </c>
      <c r="I54" s="287">
        <v>0</v>
      </c>
      <c r="J54" s="287">
        <f t="shared" si="25"/>
        <v>0</v>
      </c>
      <c r="K54" s="287">
        <f t="shared" si="30"/>
        <v>0</v>
      </c>
      <c r="L54" s="287">
        <f t="shared" si="31"/>
        <v>0</v>
      </c>
      <c r="M54" s="287">
        <f t="shared" si="32"/>
        <v>0</v>
      </c>
      <c r="N54" s="287">
        <f t="shared" si="33"/>
        <v>0</v>
      </c>
      <c r="O54" s="287">
        <f t="shared" si="34"/>
        <v>0</v>
      </c>
      <c r="P54" s="287">
        <f t="shared" si="35"/>
        <v>0</v>
      </c>
      <c r="Q54" s="287">
        <f t="shared" si="36"/>
        <v>0</v>
      </c>
      <c r="R54" s="287">
        <f t="shared" si="37"/>
        <v>0</v>
      </c>
      <c r="S54" s="287">
        <f t="shared" si="38"/>
        <v>0</v>
      </c>
      <c r="T54" s="287">
        <f t="shared" si="39"/>
        <v>0</v>
      </c>
      <c r="U54" s="287">
        <f t="shared" si="40"/>
        <v>0</v>
      </c>
      <c r="V54" s="287">
        <f t="shared" si="41"/>
        <v>0</v>
      </c>
      <c r="W54" s="287">
        <f t="shared" si="42"/>
        <v>0</v>
      </c>
      <c r="X54" s="287">
        <f t="shared" si="43"/>
        <v>0</v>
      </c>
      <c r="Y54" s="287">
        <f t="shared" si="44"/>
        <v>0</v>
      </c>
      <c r="Z54" s="287">
        <f t="shared" si="45"/>
        <v>0</v>
      </c>
      <c r="AB54" s="281"/>
    </row>
    <row r="55" spans="2:28" ht="29.25" customHeight="1">
      <c r="B55" s="164"/>
      <c r="C55" s="334"/>
      <c r="D55" s="336"/>
      <c r="E55" s="338"/>
      <c r="F55" s="340"/>
      <c r="G55" s="338"/>
      <c r="H55" s="338"/>
      <c r="I55" s="290" t="s">
        <v>166</v>
      </c>
      <c r="J55" s="290" t="str">
        <f t="shared" si="25"/>
        <v xml:space="preserve"> </v>
      </c>
      <c r="K55" s="290" t="s">
        <v>192</v>
      </c>
      <c r="L55" s="290" t="s">
        <v>237</v>
      </c>
      <c r="M55" s="290" t="s">
        <v>237</v>
      </c>
      <c r="N55" s="290" t="s">
        <v>368</v>
      </c>
      <c r="O55" s="290" t="str">
        <f t="shared" si="34"/>
        <v>90% der Klassen</v>
      </c>
      <c r="P55" s="290" t="str">
        <f t="shared" si="35"/>
        <v>90% der Klassen</v>
      </c>
      <c r="Q55" s="290" t="str">
        <f t="shared" si="36"/>
        <v>90% der Klassen</v>
      </c>
      <c r="R55" s="290" t="str">
        <f t="shared" si="37"/>
        <v>90% der Klassen</v>
      </c>
      <c r="S55" s="290" t="str">
        <f t="shared" si="38"/>
        <v>90% der Klassen</v>
      </c>
      <c r="T55" s="290" t="str">
        <f t="shared" si="39"/>
        <v>90% der Klassen</v>
      </c>
      <c r="U55" s="290" t="str">
        <f t="shared" si="40"/>
        <v>90% der Klassen</v>
      </c>
      <c r="V55" s="290" t="str">
        <f t="shared" si="41"/>
        <v>90% der Klassen</v>
      </c>
      <c r="W55" s="290" t="str">
        <f t="shared" si="42"/>
        <v>90% der Klassen</v>
      </c>
      <c r="X55" s="290" t="str">
        <f t="shared" si="43"/>
        <v>90% der Klassen</v>
      </c>
      <c r="Y55" s="290" t="str">
        <f t="shared" si="44"/>
        <v>90% der Klassen</v>
      </c>
      <c r="Z55" s="290" t="str">
        <f t="shared" si="45"/>
        <v>90% der Klassen</v>
      </c>
      <c r="AB55" s="281"/>
    </row>
    <row r="56" spans="2:28" ht="29.25" customHeight="1">
      <c r="B56" s="164"/>
      <c r="C56" s="333" t="s">
        <v>107</v>
      </c>
      <c r="D56" s="335" t="s">
        <v>382</v>
      </c>
      <c r="E56" s="341" t="s">
        <v>376</v>
      </c>
      <c r="F56" s="339" t="s">
        <v>67</v>
      </c>
      <c r="G56" s="337" t="s">
        <v>282</v>
      </c>
      <c r="H56" s="337" t="s">
        <v>324</v>
      </c>
      <c r="I56" s="287">
        <v>0</v>
      </c>
      <c r="J56" s="287">
        <f t="shared" si="25"/>
        <v>0</v>
      </c>
      <c r="K56" s="287">
        <f t="shared" si="30"/>
        <v>0</v>
      </c>
      <c r="L56" s="287">
        <f t="shared" si="31"/>
        <v>0</v>
      </c>
      <c r="M56" s="287">
        <f t="shared" si="32"/>
        <v>0</v>
      </c>
      <c r="N56" s="287">
        <f t="shared" si="33"/>
        <v>0</v>
      </c>
      <c r="O56" s="287">
        <f t="shared" si="34"/>
        <v>0</v>
      </c>
      <c r="P56" s="287">
        <f t="shared" si="35"/>
        <v>0</v>
      </c>
      <c r="Q56" s="287">
        <f t="shared" si="36"/>
        <v>0</v>
      </c>
      <c r="R56" s="287">
        <f t="shared" si="37"/>
        <v>0</v>
      </c>
      <c r="S56" s="287">
        <f t="shared" si="38"/>
        <v>0</v>
      </c>
      <c r="T56" s="287">
        <f t="shared" si="39"/>
        <v>0</v>
      </c>
      <c r="U56" s="287">
        <f t="shared" si="40"/>
        <v>0</v>
      </c>
      <c r="V56" s="287">
        <f t="shared" si="41"/>
        <v>0</v>
      </c>
      <c r="W56" s="287">
        <f t="shared" si="42"/>
        <v>0</v>
      </c>
      <c r="X56" s="287">
        <f t="shared" si="43"/>
        <v>0</v>
      </c>
      <c r="Y56" s="287">
        <f t="shared" si="44"/>
        <v>0</v>
      </c>
      <c r="Z56" s="287">
        <f t="shared" si="45"/>
        <v>0</v>
      </c>
      <c r="AB56" s="281"/>
    </row>
    <row r="57" spans="2:28" ht="29.25" customHeight="1" collapsed="1">
      <c r="B57" s="164"/>
      <c r="C57" s="334"/>
      <c r="D57" s="336"/>
      <c r="E57" s="338"/>
      <c r="F57" s="340"/>
      <c r="G57" s="338"/>
      <c r="H57" s="338"/>
      <c r="I57" s="290" t="s">
        <v>166</v>
      </c>
      <c r="J57" s="290" t="str">
        <f t="shared" si="25"/>
        <v xml:space="preserve"> </v>
      </c>
      <c r="K57" s="290" t="str">
        <f t="shared" si="30"/>
        <v xml:space="preserve"> </v>
      </c>
      <c r="L57" s="290" t="str">
        <f t="shared" si="31"/>
        <v xml:space="preserve"> </v>
      </c>
      <c r="M57" s="290" t="str">
        <f t="shared" si="32"/>
        <v xml:space="preserve"> </v>
      </c>
      <c r="N57" s="290" t="str">
        <f t="shared" si="33"/>
        <v xml:space="preserve"> </v>
      </c>
      <c r="O57" s="290" t="str">
        <f t="shared" si="34"/>
        <v xml:space="preserve"> </v>
      </c>
      <c r="P57" s="290" t="str">
        <f t="shared" si="35"/>
        <v xml:space="preserve"> </v>
      </c>
      <c r="Q57" s="290" t="str">
        <f t="shared" si="36"/>
        <v xml:space="preserve"> </v>
      </c>
      <c r="R57" s="290" t="str">
        <f t="shared" si="37"/>
        <v xml:space="preserve"> </v>
      </c>
      <c r="S57" s="290" t="str">
        <f t="shared" si="38"/>
        <v xml:space="preserve"> </v>
      </c>
      <c r="T57" s="290" t="str">
        <f t="shared" si="39"/>
        <v xml:space="preserve"> </v>
      </c>
      <c r="U57" s="290" t="str">
        <f t="shared" si="40"/>
        <v xml:space="preserve"> </v>
      </c>
      <c r="V57" s="290" t="str">
        <f t="shared" si="41"/>
        <v xml:space="preserve"> </v>
      </c>
      <c r="W57" s="290" t="str">
        <f t="shared" si="42"/>
        <v xml:space="preserve"> </v>
      </c>
      <c r="X57" s="290" t="str">
        <f t="shared" si="43"/>
        <v xml:space="preserve"> </v>
      </c>
      <c r="Y57" s="290" t="str">
        <f t="shared" si="44"/>
        <v xml:space="preserve"> </v>
      </c>
      <c r="Z57" s="290" t="str">
        <f t="shared" si="45"/>
        <v xml:space="preserve"> </v>
      </c>
      <c r="AB57" s="281"/>
    </row>
    <row r="58" spans="2:28" ht="29.25" hidden="1" customHeight="1" outlineLevel="1">
      <c r="B58" s="164"/>
      <c r="C58" s="333" t="s">
        <v>270</v>
      </c>
      <c r="D58" s="335"/>
      <c r="E58" s="337"/>
      <c r="F58" s="339"/>
      <c r="G58" s="337"/>
      <c r="H58" s="337"/>
      <c r="I58" s="287">
        <v>0</v>
      </c>
      <c r="J58" s="287">
        <f t="shared" si="25"/>
        <v>0</v>
      </c>
      <c r="K58" s="287">
        <f t="shared" ref="K58:K63" si="46">J58</f>
        <v>0</v>
      </c>
      <c r="L58" s="287">
        <f t="shared" ref="L58:L63" si="47">K58</f>
        <v>0</v>
      </c>
      <c r="M58" s="287">
        <f t="shared" ref="M58:M63" si="48">L58</f>
        <v>0</v>
      </c>
      <c r="N58" s="287">
        <f t="shared" ref="N58:N63" si="49">M58</f>
        <v>0</v>
      </c>
      <c r="O58" s="287">
        <f t="shared" ref="O58:O63" si="50">N58</f>
        <v>0</v>
      </c>
      <c r="P58" s="287">
        <f t="shared" ref="P58:P63" si="51">O58</f>
        <v>0</v>
      </c>
      <c r="Q58" s="287">
        <f t="shared" ref="Q58:Q63" si="52">P58</f>
        <v>0</v>
      </c>
      <c r="R58" s="287">
        <f t="shared" ref="R58:R63" si="53">Q58</f>
        <v>0</v>
      </c>
      <c r="S58" s="287">
        <f t="shared" ref="S58:S63" si="54">R58</f>
        <v>0</v>
      </c>
      <c r="T58" s="287">
        <f t="shared" ref="T58:T63" si="55">S58</f>
        <v>0</v>
      </c>
      <c r="U58" s="287">
        <f t="shared" ref="U58:U63" si="56">T58</f>
        <v>0</v>
      </c>
      <c r="V58" s="287">
        <f t="shared" ref="V58:V63" si="57">U58</f>
        <v>0</v>
      </c>
      <c r="W58" s="287">
        <f t="shared" ref="W58:W63" si="58">V58</f>
        <v>0</v>
      </c>
      <c r="X58" s="287">
        <f t="shared" ref="X58:X63" si="59">W58</f>
        <v>0</v>
      </c>
      <c r="Y58" s="287">
        <f t="shared" ref="Y58:Y63" si="60">X58</f>
        <v>0</v>
      </c>
      <c r="Z58" s="287">
        <f t="shared" ref="Z58:Z63" si="61">Y58</f>
        <v>0</v>
      </c>
      <c r="AB58" s="281"/>
    </row>
    <row r="59" spans="2:28" ht="29.25" hidden="1" customHeight="1" outlineLevel="1">
      <c r="B59" s="164"/>
      <c r="C59" s="334"/>
      <c r="D59" s="336"/>
      <c r="E59" s="338"/>
      <c r="F59" s="340"/>
      <c r="G59" s="338"/>
      <c r="H59" s="338"/>
      <c r="I59" s="290" t="s">
        <v>166</v>
      </c>
      <c r="J59" s="290" t="str">
        <f t="shared" si="25"/>
        <v xml:space="preserve"> </v>
      </c>
      <c r="K59" s="290" t="str">
        <f t="shared" si="46"/>
        <v xml:space="preserve"> </v>
      </c>
      <c r="L59" s="290" t="str">
        <f t="shared" si="47"/>
        <v xml:space="preserve"> </v>
      </c>
      <c r="M59" s="290" t="str">
        <f t="shared" si="48"/>
        <v xml:space="preserve"> </v>
      </c>
      <c r="N59" s="290" t="str">
        <f t="shared" si="49"/>
        <v xml:space="preserve"> </v>
      </c>
      <c r="O59" s="290" t="str">
        <f t="shared" si="50"/>
        <v xml:space="preserve"> </v>
      </c>
      <c r="P59" s="290" t="str">
        <f t="shared" si="51"/>
        <v xml:space="preserve"> </v>
      </c>
      <c r="Q59" s="290" t="str">
        <f t="shared" si="52"/>
        <v xml:space="preserve"> </v>
      </c>
      <c r="R59" s="290" t="str">
        <f t="shared" si="53"/>
        <v xml:space="preserve"> </v>
      </c>
      <c r="S59" s="290" t="str">
        <f t="shared" si="54"/>
        <v xml:space="preserve"> </v>
      </c>
      <c r="T59" s="290" t="str">
        <f t="shared" si="55"/>
        <v xml:space="preserve"> </v>
      </c>
      <c r="U59" s="290" t="str">
        <f t="shared" si="56"/>
        <v xml:space="preserve"> </v>
      </c>
      <c r="V59" s="290" t="str">
        <f t="shared" si="57"/>
        <v xml:space="preserve"> </v>
      </c>
      <c r="W59" s="290" t="str">
        <f t="shared" si="58"/>
        <v xml:space="preserve"> </v>
      </c>
      <c r="X59" s="290" t="str">
        <f t="shared" si="59"/>
        <v xml:space="preserve"> </v>
      </c>
      <c r="Y59" s="290" t="str">
        <f t="shared" si="60"/>
        <v xml:space="preserve"> </v>
      </c>
      <c r="Z59" s="290" t="str">
        <f t="shared" si="61"/>
        <v xml:space="preserve"> </v>
      </c>
      <c r="AB59" s="281"/>
    </row>
    <row r="60" spans="2:28" ht="29.25" hidden="1" customHeight="1" outlineLevel="1">
      <c r="B60" s="164"/>
      <c r="C60" s="333" t="s">
        <v>271</v>
      </c>
      <c r="D60" s="335"/>
      <c r="E60" s="337"/>
      <c r="F60" s="339"/>
      <c r="G60" s="337"/>
      <c r="H60" s="337"/>
      <c r="I60" s="287">
        <v>0</v>
      </c>
      <c r="J60" s="287">
        <f t="shared" si="25"/>
        <v>0</v>
      </c>
      <c r="K60" s="287">
        <f t="shared" si="46"/>
        <v>0</v>
      </c>
      <c r="L60" s="287">
        <f t="shared" si="47"/>
        <v>0</v>
      </c>
      <c r="M60" s="287">
        <f t="shared" si="48"/>
        <v>0</v>
      </c>
      <c r="N60" s="287">
        <f t="shared" si="49"/>
        <v>0</v>
      </c>
      <c r="O60" s="287">
        <f t="shared" si="50"/>
        <v>0</v>
      </c>
      <c r="P60" s="287">
        <f t="shared" si="51"/>
        <v>0</v>
      </c>
      <c r="Q60" s="287">
        <f t="shared" si="52"/>
        <v>0</v>
      </c>
      <c r="R60" s="287">
        <f t="shared" si="53"/>
        <v>0</v>
      </c>
      <c r="S60" s="287">
        <f t="shared" si="54"/>
        <v>0</v>
      </c>
      <c r="T60" s="287">
        <f t="shared" si="55"/>
        <v>0</v>
      </c>
      <c r="U60" s="287">
        <f t="shared" si="56"/>
        <v>0</v>
      </c>
      <c r="V60" s="287">
        <f t="shared" si="57"/>
        <v>0</v>
      </c>
      <c r="W60" s="287">
        <f t="shared" si="58"/>
        <v>0</v>
      </c>
      <c r="X60" s="287">
        <f t="shared" si="59"/>
        <v>0</v>
      </c>
      <c r="Y60" s="287">
        <f t="shared" si="60"/>
        <v>0</v>
      </c>
      <c r="Z60" s="287">
        <f t="shared" si="61"/>
        <v>0</v>
      </c>
      <c r="AB60" s="281"/>
    </row>
    <row r="61" spans="2:28" ht="29.25" hidden="1" customHeight="1" outlineLevel="1">
      <c r="B61" s="164"/>
      <c r="C61" s="334"/>
      <c r="D61" s="336"/>
      <c r="E61" s="338"/>
      <c r="F61" s="340"/>
      <c r="G61" s="338"/>
      <c r="H61" s="338"/>
      <c r="I61" s="290" t="s">
        <v>166</v>
      </c>
      <c r="J61" s="290" t="str">
        <f t="shared" si="25"/>
        <v xml:space="preserve"> </v>
      </c>
      <c r="K61" s="290" t="str">
        <f t="shared" si="46"/>
        <v xml:space="preserve"> </v>
      </c>
      <c r="L61" s="290" t="str">
        <f t="shared" si="47"/>
        <v xml:space="preserve"> </v>
      </c>
      <c r="M61" s="290" t="str">
        <f t="shared" si="48"/>
        <v xml:space="preserve"> </v>
      </c>
      <c r="N61" s="290" t="str">
        <f t="shared" si="49"/>
        <v xml:space="preserve"> </v>
      </c>
      <c r="O61" s="290" t="str">
        <f t="shared" si="50"/>
        <v xml:space="preserve"> </v>
      </c>
      <c r="P61" s="290" t="str">
        <f t="shared" si="51"/>
        <v xml:space="preserve"> </v>
      </c>
      <c r="Q61" s="290" t="str">
        <f t="shared" si="52"/>
        <v xml:space="preserve"> </v>
      </c>
      <c r="R61" s="290" t="str">
        <f t="shared" si="53"/>
        <v xml:space="preserve"> </v>
      </c>
      <c r="S61" s="290" t="str">
        <f t="shared" si="54"/>
        <v xml:space="preserve"> </v>
      </c>
      <c r="T61" s="290" t="str">
        <f t="shared" si="55"/>
        <v xml:space="preserve"> </v>
      </c>
      <c r="U61" s="290" t="str">
        <f t="shared" si="56"/>
        <v xml:space="preserve"> </v>
      </c>
      <c r="V61" s="290" t="str">
        <f t="shared" si="57"/>
        <v xml:space="preserve"> </v>
      </c>
      <c r="W61" s="290" t="str">
        <f t="shared" si="58"/>
        <v xml:space="preserve"> </v>
      </c>
      <c r="X61" s="290" t="str">
        <f t="shared" si="59"/>
        <v xml:space="preserve"> </v>
      </c>
      <c r="Y61" s="290" t="str">
        <f t="shared" si="60"/>
        <v xml:space="preserve"> </v>
      </c>
      <c r="Z61" s="290" t="str">
        <f t="shared" si="61"/>
        <v xml:space="preserve"> </v>
      </c>
      <c r="AB61" s="281"/>
    </row>
    <row r="62" spans="2:28" ht="29.25" hidden="1" customHeight="1" outlineLevel="1">
      <c r="B62" s="164"/>
      <c r="C62" s="333" t="s">
        <v>272</v>
      </c>
      <c r="D62" s="335"/>
      <c r="E62" s="337"/>
      <c r="F62" s="339"/>
      <c r="G62" s="337"/>
      <c r="H62" s="337"/>
      <c r="I62" s="287">
        <v>0</v>
      </c>
      <c r="J62" s="287">
        <f t="shared" si="25"/>
        <v>0</v>
      </c>
      <c r="K62" s="287">
        <f t="shared" si="46"/>
        <v>0</v>
      </c>
      <c r="L62" s="287">
        <f t="shared" si="47"/>
        <v>0</v>
      </c>
      <c r="M62" s="287">
        <f t="shared" si="48"/>
        <v>0</v>
      </c>
      <c r="N62" s="287">
        <f t="shared" si="49"/>
        <v>0</v>
      </c>
      <c r="O62" s="287">
        <f t="shared" si="50"/>
        <v>0</v>
      </c>
      <c r="P62" s="287">
        <f t="shared" si="51"/>
        <v>0</v>
      </c>
      <c r="Q62" s="287">
        <f t="shared" si="52"/>
        <v>0</v>
      </c>
      <c r="R62" s="287">
        <f t="shared" si="53"/>
        <v>0</v>
      </c>
      <c r="S62" s="287">
        <f t="shared" si="54"/>
        <v>0</v>
      </c>
      <c r="T62" s="287">
        <f t="shared" si="55"/>
        <v>0</v>
      </c>
      <c r="U62" s="287">
        <f t="shared" si="56"/>
        <v>0</v>
      </c>
      <c r="V62" s="287">
        <f t="shared" si="57"/>
        <v>0</v>
      </c>
      <c r="W62" s="287">
        <f t="shared" si="58"/>
        <v>0</v>
      </c>
      <c r="X62" s="287">
        <f t="shared" si="59"/>
        <v>0</v>
      </c>
      <c r="Y62" s="287">
        <f t="shared" si="60"/>
        <v>0</v>
      </c>
      <c r="Z62" s="287">
        <f t="shared" si="61"/>
        <v>0</v>
      </c>
      <c r="AB62" s="281"/>
    </row>
    <row r="63" spans="2:28" ht="29.25" hidden="1" customHeight="1" outlineLevel="1">
      <c r="B63" s="164"/>
      <c r="C63" s="334"/>
      <c r="D63" s="336"/>
      <c r="E63" s="338"/>
      <c r="F63" s="340"/>
      <c r="G63" s="338"/>
      <c r="H63" s="338"/>
      <c r="I63" s="290" t="s">
        <v>166</v>
      </c>
      <c r="J63" s="290" t="str">
        <f t="shared" si="25"/>
        <v xml:space="preserve"> </v>
      </c>
      <c r="K63" s="290" t="str">
        <f t="shared" si="46"/>
        <v xml:space="preserve"> </v>
      </c>
      <c r="L63" s="290" t="str">
        <f t="shared" si="47"/>
        <v xml:space="preserve"> </v>
      </c>
      <c r="M63" s="290" t="str">
        <f t="shared" si="48"/>
        <v xml:space="preserve"> </v>
      </c>
      <c r="N63" s="290" t="str">
        <f t="shared" si="49"/>
        <v xml:space="preserve"> </v>
      </c>
      <c r="O63" s="290" t="str">
        <f t="shared" si="50"/>
        <v xml:space="preserve"> </v>
      </c>
      <c r="P63" s="290" t="str">
        <f t="shared" si="51"/>
        <v xml:space="preserve"> </v>
      </c>
      <c r="Q63" s="290" t="str">
        <f t="shared" si="52"/>
        <v xml:space="preserve"> </v>
      </c>
      <c r="R63" s="290" t="str">
        <f t="shared" si="53"/>
        <v xml:space="preserve"> </v>
      </c>
      <c r="S63" s="290" t="str">
        <f t="shared" si="54"/>
        <v xml:space="preserve"> </v>
      </c>
      <c r="T63" s="290" t="str">
        <f t="shared" si="55"/>
        <v xml:space="preserve"> </v>
      </c>
      <c r="U63" s="290" t="str">
        <f t="shared" si="56"/>
        <v xml:space="preserve"> </v>
      </c>
      <c r="V63" s="290" t="str">
        <f t="shared" si="57"/>
        <v xml:space="preserve"> </v>
      </c>
      <c r="W63" s="290" t="str">
        <f t="shared" si="58"/>
        <v xml:space="preserve"> </v>
      </c>
      <c r="X63" s="290" t="str">
        <f t="shared" si="59"/>
        <v xml:space="preserve"> </v>
      </c>
      <c r="Y63" s="290" t="str">
        <f t="shared" si="60"/>
        <v xml:space="preserve"> </v>
      </c>
      <c r="Z63" s="290" t="str">
        <f t="shared" si="61"/>
        <v xml:space="preserve"> </v>
      </c>
      <c r="AB63" s="281"/>
    </row>
    <row r="64" spans="2:28" ht="13.5" customHeight="1">
      <c r="B64" s="164"/>
      <c r="C64" s="165"/>
      <c r="D64" s="168"/>
      <c r="E64" s="175"/>
      <c r="F64" s="175"/>
      <c r="G64" s="168"/>
      <c r="H64" s="176"/>
      <c r="I64" s="177"/>
      <c r="J64" s="177"/>
      <c r="K64" s="177"/>
    </row>
    <row r="65" spans="2:28" ht="28.5" customHeight="1" thickBot="1">
      <c r="B65" s="164"/>
      <c r="C65" s="173"/>
      <c r="D65" s="276" t="s">
        <v>146</v>
      </c>
      <c r="E65" s="190"/>
      <c r="F65" s="190"/>
      <c r="G65" s="190"/>
      <c r="H65" s="190"/>
      <c r="I65" s="190"/>
      <c r="J65" s="190"/>
      <c r="K65" s="238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</row>
    <row r="66" spans="2:28" ht="18" customHeight="1">
      <c r="B66" s="164"/>
      <c r="C66" s="174"/>
      <c r="D66" s="277" t="s">
        <v>220</v>
      </c>
      <c r="E66" s="239"/>
      <c r="F66" s="239"/>
      <c r="G66" s="239"/>
      <c r="H66" s="239"/>
      <c r="I66" s="239"/>
      <c r="J66" s="239"/>
      <c r="K66" s="240"/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191"/>
      <c r="Y66" s="191"/>
      <c r="Z66" s="191"/>
    </row>
    <row r="67" spans="2:28" ht="38.25" customHeight="1">
      <c r="B67" s="164"/>
      <c r="C67" s="346" t="s">
        <v>13</v>
      </c>
      <c r="D67" s="346" t="s">
        <v>14</v>
      </c>
      <c r="E67" s="346" t="s">
        <v>99</v>
      </c>
      <c r="F67" s="346" t="str">
        <f>F$25</f>
        <v>Status der 
Umsetzung</v>
      </c>
      <c r="G67" s="346" t="s">
        <v>15</v>
      </c>
      <c r="H67" s="346" t="s">
        <v>16</v>
      </c>
      <c r="I67" s="280" t="str">
        <f t="shared" ref="I67:Z67" si="62">I25</f>
        <v/>
      </c>
      <c r="J67" s="280" t="str">
        <f t="shared" si="62"/>
        <v/>
      </c>
      <c r="K67" s="280" t="str">
        <f t="shared" si="62"/>
        <v/>
      </c>
      <c r="L67" s="280" t="str">
        <f t="shared" si="62"/>
        <v/>
      </c>
      <c r="M67" s="280" t="str">
        <f t="shared" si="62"/>
        <v/>
      </c>
      <c r="N67" s="280" t="str">
        <f t="shared" si="62"/>
        <v>Ziele CO2 &amp; Kompetenzen</v>
      </c>
      <c r="O67" s="280" t="str">
        <f t="shared" si="62"/>
        <v/>
      </c>
      <c r="P67" s="280" t="str">
        <f t="shared" si="62"/>
        <v/>
      </c>
      <c r="Q67" s="280" t="str">
        <f t="shared" si="62"/>
        <v/>
      </c>
      <c r="R67" s="280" t="str">
        <f t="shared" si="62"/>
        <v/>
      </c>
      <c r="S67" s="280" t="str">
        <f t="shared" si="62"/>
        <v/>
      </c>
      <c r="T67" s="280" t="str">
        <f t="shared" si="62"/>
        <v/>
      </c>
      <c r="U67" s="280" t="str">
        <f t="shared" si="62"/>
        <v/>
      </c>
      <c r="V67" s="280" t="str">
        <f t="shared" si="62"/>
        <v/>
      </c>
      <c r="W67" s="280" t="str">
        <f t="shared" si="62"/>
        <v/>
      </c>
      <c r="X67" s="280" t="str">
        <f t="shared" si="62"/>
        <v/>
      </c>
      <c r="Y67" s="280" t="str">
        <f t="shared" si="62"/>
        <v/>
      </c>
      <c r="Z67" s="280" t="str">
        <f t="shared" si="62"/>
        <v/>
      </c>
    </row>
    <row r="68" spans="2:28" ht="14.25" customHeight="1">
      <c r="B68" s="164"/>
      <c r="C68" s="346"/>
      <c r="D68" s="346"/>
      <c r="E68" s="346"/>
      <c r="F68" s="346"/>
      <c r="G68" s="346"/>
      <c r="H68" s="346"/>
      <c r="I68" s="264">
        <f>$I$9</f>
        <v>2013</v>
      </c>
      <c r="J68" s="264">
        <f>J$9</f>
        <v>2015</v>
      </c>
      <c r="K68" s="264">
        <f>K$9</f>
        <v>2020</v>
      </c>
      <c r="L68" s="264">
        <f>L$9</f>
        <v>2022</v>
      </c>
      <c r="M68" s="264">
        <f>L68+2</f>
        <v>2024</v>
      </c>
      <c r="N68" s="264">
        <f>M68+2</f>
        <v>2026</v>
      </c>
      <c r="O68" s="264">
        <f>N68+2</f>
        <v>2028</v>
      </c>
      <c r="P68" s="264">
        <f>O68+2</f>
        <v>2030</v>
      </c>
      <c r="Q68" s="264">
        <f t="shared" ref="Q68:V68" si="63">P68+2</f>
        <v>2032</v>
      </c>
      <c r="R68" s="264">
        <f t="shared" si="63"/>
        <v>2034</v>
      </c>
      <c r="S68" s="264">
        <f t="shared" si="63"/>
        <v>2036</v>
      </c>
      <c r="T68" s="264">
        <f t="shared" si="63"/>
        <v>2038</v>
      </c>
      <c r="U68" s="264">
        <f t="shared" si="63"/>
        <v>2040</v>
      </c>
      <c r="V68" s="264">
        <f t="shared" si="63"/>
        <v>2042</v>
      </c>
      <c r="W68" s="264">
        <f>V68+2</f>
        <v>2044</v>
      </c>
      <c r="X68" s="264">
        <f>W68+2</f>
        <v>2046</v>
      </c>
      <c r="Y68" s="264">
        <f>X68+2</f>
        <v>2048</v>
      </c>
      <c r="Z68" s="264">
        <f>Y68+2</f>
        <v>2050</v>
      </c>
    </row>
    <row r="69" spans="2:28" ht="24.75" customHeight="1">
      <c r="B69" s="164"/>
      <c r="C69" s="292"/>
      <c r="D69" s="283"/>
      <c r="E69" s="283"/>
      <c r="F69" s="283"/>
      <c r="G69" s="283"/>
      <c r="H69" s="292" t="s">
        <v>3</v>
      </c>
      <c r="I69" s="269">
        <f t="shared" ref="I69:Z69" si="64">SUM(I70:I101)</f>
        <v>5500</v>
      </c>
      <c r="J69" s="269">
        <f t="shared" si="64"/>
        <v>18800</v>
      </c>
      <c r="K69" s="269">
        <f t="shared" si="64"/>
        <v>32500</v>
      </c>
      <c r="L69" s="269">
        <f t="shared" si="64"/>
        <v>31500</v>
      </c>
      <c r="M69" s="269">
        <f t="shared" si="64"/>
        <v>51500</v>
      </c>
      <c r="N69" s="269">
        <f t="shared" si="64"/>
        <v>51500</v>
      </c>
      <c r="O69" s="269">
        <f t="shared" si="64"/>
        <v>51500</v>
      </c>
      <c r="P69" s="269">
        <f t="shared" si="64"/>
        <v>31500</v>
      </c>
      <c r="Q69" s="269">
        <f t="shared" si="64"/>
        <v>31500</v>
      </c>
      <c r="R69" s="269">
        <f t="shared" si="64"/>
        <v>31500</v>
      </c>
      <c r="S69" s="269">
        <f t="shared" si="64"/>
        <v>31500</v>
      </c>
      <c r="T69" s="269">
        <f t="shared" si="64"/>
        <v>31500</v>
      </c>
      <c r="U69" s="269">
        <f t="shared" si="64"/>
        <v>31500</v>
      </c>
      <c r="V69" s="269">
        <f t="shared" si="64"/>
        <v>31500</v>
      </c>
      <c r="W69" s="269">
        <f t="shared" si="64"/>
        <v>31500</v>
      </c>
      <c r="X69" s="269">
        <f t="shared" si="64"/>
        <v>31500</v>
      </c>
      <c r="Y69" s="269">
        <f t="shared" si="64"/>
        <v>31500</v>
      </c>
      <c r="Z69" s="269">
        <f t="shared" si="64"/>
        <v>31500</v>
      </c>
    </row>
    <row r="70" spans="2:28" ht="29.25" customHeight="1">
      <c r="B70" s="164"/>
      <c r="C70" s="333" t="s">
        <v>17</v>
      </c>
      <c r="D70" s="335" t="s">
        <v>193</v>
      </c>
      <c r="E70" s="337">
        <v>2012</v>
      </c>
      <c r="F70" s="339" t="s">
        <v>266</v>
      </c>
      <c r="G70" s="337" t="s">
        <v>282</v>
      </c>
      <c r="H70" s="337" t="s">
        <v>189</v>
      </c>
      <c r="I70" s="287">
        <v>2000</v>
      </c>
      <c r="J70" s="287">
        <v>3500</v>
      </c>
      <c r="K70" s="287">
        <v>5000</v>
      </c>
      <c r="L70" s="287">
        <f t="shared" ref="L70:L97" si="65">K70</f>
        <v>5000</v>
      </c>
      <c r="M70" s="287">
        <f t="shared" ref="M70:M97" si="66">L70</f>
        <v>5000</v>
      </c>
      <c r="N70" s="287">
        <f t="shared" ref="N70:N97" si="67">M70</f>
        <v>5000</v>
      </c>
      <c r="O70" s="287">
        <f t="shared" ref="O70:O97" si="68">N70</f>
        <v>5000</v>
      </c>
      <c r="P70" s="287">
        <f t="shared" ref="P70:P97" si="69">O70</f>
        <v>5000</v>
      </c>
      <c r="Q70" s="287">
        <f t="shared" ref="Q70:Q97" si="70">P70</f>
        <v>5000</v>
      </c>
      <c r="R70" s="287">
        <f t="shared" ref="R70:R97" si="71">Q70</f>
        <v>5000</v>
      </c>
      <c r="S70" s="287">
        <f t="shared" ref="S70:S97" si="72">R70</f>
        <v>5000</v>
      </c>
      <c r="T70" s="287">
        <f t="shared" ref="T70:T97" si="73">S70</f>
        <v>5000</v>
      </c>
      <c r="U70" s="287">
        <f t="shared" ref="U70:U97" si="74">T70</f>
        <v>5000</v>
      </c>
      <c r="V70" s="287">
        <f t="shared" ref="V70:V97" si="75">U70</f>
        <v>5000</v>
      </c>
      <c r="W70" s="287">
        <f t="shared" ref="W70:W97" si="76">V70</f>
        <v>5000</v>
      </c>
      <c r="X70" s="287">
        <f t="shared" ref="X70:X97" si="77">W70</f>
        <v>5000</v>
      </c>
      <c r="Y70" s="287">
        <f t="shared" ref="Y70:Y97" si="78">X70</f>
        <v>5000</v>
      </c>
      <c r="Z70" s="287">
        <f t="shared" ref="Z70:Z97" si="79">Y70</f>
        <v>5000</v>
      </c>
      <c r="AB70" s="281"/>
    </row>
    <row r="71" spans="2:28" ht="29.25" customHeight="1">
      <c r="B71" s="164"/>
      <c r="C71" s="334"/>
      <c r="D71" s="336"/>
      <c r="E71" s="338"/>
      <c r="F71" s="340"/>
      <c r="G71" s="338"/>
      <c r="H71" s="338"/>
      <c r="I71" s="290" t="s">
        <v>166</v>
      </c>
      <c r="J71" s="290" t="str">
        <f>I71</f>
        <v xml:space="preserve"> </v>
      </c>
      <c r="K71" s="290" t="str">
        <f t="shared" ref="K71:K97" si="80">J71</f>
        <v xml:space="preserve"> </v>
      </c>
      <c r="L71" s="290" t="str">
        <f t="shared" si="65"/>
        <v xml:space="preserve"> </v>
      </c>
      <c r="M71" s="290" t="str">
        <f t="shared" si="66"/>
        <v xml:space="preserve"> </v>
      </c>
      <c r="N71" s="290" t="str">
        <f t="shared" si="67"/>
        <v xml:space="preserve"> </v>
      </c>
      <c r="O71" s="290" t="str">
        <f t="shared" si="68"/>
        <v xml:space="preserve"> </v>
      </c>
      <c r="P71" s="290" t="str">
        <f t="shared" si="69"/>
        <v xml:space="preserve"> </v>
      </c>
      <c r="Q71" s="290" t="str">
        <f t="shared" si="70"/>
        <v xml:space="preserve"> </v>
      </c>
      <c r="R71" s="290" t="str">
        <f t="shared" si="71"/>
        <v xml:space="preserve"> </v>
      </c>
      <c r="S71" s="290" t="str">
        <f t="shared" si="72"/>
        <v xml:space="preserve"> </v>
      </c>
      <c r="T71" s="290" t="str">
        <f t="shared" si="73"/>
        <v xml:space="preserve"> </v>
      </c>
      <c r="U71" s="290" t="str">
        <f t="shared" si="74"/>
        <v xml:space="preserve"> </v>
      </c>
      <c r="V71" s="290" t="str">
        <f t="shared" si="75"/>
        <v xml:space="preserve"> </v>
      </c>
      <c r="W71" s="290" t="str">
        <f t="shared" si="76"/>
        <v xml:space="preserve"> </v>
      </c>
      <c r="X71" s="290" t="str">
        <f t="shared" si="77"/>
        <v xml:space="preserve"> </v>
      </c>
      <c r="Y71" s="290" t="str">
        <f t="shared" si="78"/>
        <v xml:space="preserve"> </v>
      </c>
      <c r="Z71" s="290" t="str">
        <f t="shared" si="79"/>
        <v xml:space="preserve"> </v>
      </c>
      <c r="AB71" s="281"/>
    </row>
    <row r="72" spans="2:28" ht="29.25" customHeight="1">
      <c r="B72" s="164"/>
      <c r="C72" s="333" t="s">
        <v>18</v>
      </c>
      <c r="D72" s="335" t="s">
        <v>194</v>
      </c>
      <c r="E72" s="337">
        <v>2012</v>
      </c>
      <c r="F72" s="339" t="s">
        <v>266</v>
      </c>
      <c r="G72" s="337" t="s">
        <v>282</v>
      </c>
      <c r="H72" s="337" t="s">
        <v>325</v>
      </c>
      <c r="I72" s="287">
        <v>3500</v>
      </c>
      <c r="J72" s="287">
        <v>5000</v>
      </c>
      <c r="K72" s="287">
        <v>7000</v>
      </c>
      <c r="L72" s="287">
        <f t="shared" si="65"/>
        <v>7000</v>
      </c>
      <c r="M72" s="287">
        <f t="shared" si="66"/>
        <v>7000</v>
      </c>
      <c r="N72" s="287">
        <f t="shared" si="67"/>
        <v>7000</v>
      </c>
      <c r="O72" s="287">
        <f t="shared" si="68"/>
        <v>7000</v>
      </c>
      <c r="P72" s="287">
        <f t="shared" si="69"/>
        <v>7000</v>
      </c>
      <c r="Q72" s="287">
        <f t="shared" si="70"/>
        <v>7000</v>
      </c>
      <c r="R72" s="287">
        <f t="shared" si="71"/>
        <v>7000</v>
      </c>
      <c r="S72" s="287">
        <f t="shared" si="72"/>
        <v>7000</v>
      </c>
      <c r="T72" s="287">
        <f t="shared" si="73"/>
        <v>7000</v>
      </c>
      <c r="U72" s="287">
        <f t="shared" si="74"/>
        <v>7000</v>
      </c>
      <c r="V72" s="287">
        <f t="shared" si="75"/>
        <v>7000</v>
      </c>
      <c r="W72" s="287">
        <f t="shared" si="76"/>
        <v>7000</v>
      </c>
      <c r="X72" s="287">
        <f t="shared" si="77"/>
        <v>7000</v>
      </c>
      <c r="Y72" s="287">
        <f t="shared" si="78"/>
        <v>7000</v>
      </c>
      <c r="Z72" s="287">
        <f t="shared" si="79"/>
        <v>7000</v>
      </c>
      <c r="AB72" s="281"/>
    </row>
    <row r="73" spans="2:28" ht="29.25" customHeight="1">
      <c r="B73" s="164"/>
      <c r="C73" s="334"/>
      <c r="D73" s="336"/>
      <c r="E73" s="338"/>
      <c r="F73" s="340"/>
      <c r="G73" s="338"/>
      <c r="H73" s="338"/>
      <c r="I73" s="290" t="s">
        <v>166</v>
      </c>
      <c r="J73" s="290" t="str">
        <f>I73</f>
        <v xml:space="preserve"> </v>
      </c>
      <c r="K73" s="290" t="str">
        <f t="shared" si="80"/>
        <v xml:space="preserve"> </v>
      </c>
      <c r="L73" s="290" t="str">
        <f t="shared" si="65"/>
        <v xml:space="preserve"> </v>
      </c>
      <c r="M73" s="290" t="str">
        <f t="shared" si="66"/>
        <v xml:space="preserve"> </v>
      </c>
      <c r="N73" s="290" t="str">
        <f t="shared" si="67"/>
        <v xml:space="preserve"> </v>
      </c>
      <c r="O73" s="290" t="str">
        <f t="shared" si="68"/>
        <v xml:space="preserve"> </v>
      </c>
      <c r="P73" s="290" t="str">
        <f t="shared" si="69"/>
        <v xml:space="preserve"> </v>
      </c>
      <c r="Q73" s="290" t="str">
        <f t="shared" si="70"/>
        <v xml:space="preserve"> </v>
      </c>
      <c r="R73" s="290" t="str">
        <f t="shared" si="71"/>
        <v xml:space="preserve"> </v>
      </c>
      <c r="S73" s="290" t="str">
        <f t="shared" si="72"/>
        <v xml:space="preserve"> </v>
      </c>
      <c r="T73" s="290" t="str">
        <f t="shared" si="73"/>
        <v xml:space="preserve"> </v>
      </c>
      <c r="U73" s="290" t="str">
        <f t="shared" si="74"/>
        <v xml:space="preserve"> </v>
      </c>
      <c r="V73" s="290" t="str">
        <f t="shared" si="75"/>
        <v xml:space="preserve"> </v>
      </c>
      <c r="W73" s="290" t="str">
        <f t="shared" si="76"/>
        <v xml:space="preserve"> </v>
      </c>
      <c r="X73" s="290" t="str">
        <f t="shared" si="77"/>
        <v xml:space="preserve"> </v>
      </c>
      <c r="Y73" s="290" t="str">
        <f t="shared" si="78"/>
        <v xml:space="preserve"> </v>
      </c>
      <c r="Z73" s="290" t="str">
        <f t="shared" si="79"/>
        <v xml:space="preserve"> </v>
      </c>
      <c r="AB73" s="281"/>
    </row>
    <row r="74" spans="2:28" ht="29.25" customHeight="1">
      <c r="B74" s="164"/>
      <c r="C74" s="333" t="s">
        <v>19</v>
      </c>
      <c r="D74" s="335" t="s">
        <v>195</v>
      </c>
      <c r="E74" s="337">
        <v>2015</v>
      </c>
      <c r="F74" s="351" t="s">
        <v>266</v>
      </c>
      <c r="G74" s="337" t="s">
        <v>288</v>
      </c>
      <c r="H74" s="337" t="s">
        <v>73</v>
      </c>
      <c r="I74" s="287">
        <v>0</v>
      </c>
      <c r="J74" s="287">
        <f>I74</f>
        <v>0</v>
      </c>
      <c r="K74" s="287">
        <v>3000</v>
      </c>
      <c r="L74" s="287">
        <f t="shared" si="65"/>
        <v>3000</v>
      </c>
      <c r="M74" s="287">
        <f t="shared" si="66"/>
        <v>3000</v>
      </c>
      <c r="N74" s="287">
        <f t="shared" si="67"/>
        <v>3000</v>
      </c>
      <c r="O74" s="287">
        <f t="shared" si="68"/>
        <v>3000</v>
      </c>
      <c r="P74" s="287">
        <f t="shared" si="69"/>
        <v>3000</v>
      </c>
      <c r="Q74" s="287">
        <f t="shared" si="70"/>
        <v>3000</v>
      </c>
      <c r="R74" s="287">
        <f t="shared" si="71"/>
        <v>3000</v>
      </c>
      <c r="S74" s="287">
        <f t="shared" si="72"/>
        <v>3000</v>
      </c>
      <c r="T74" s="287">
        <f t="shared" si="73"/>
        <v>3000</v>
      </c>
      <c r="U74" s="287">
        <f t="shared" si="74"/>
        <v>3000</v>
      </c>
      <c r="V74" s="287">
        <f t="shared" si="75"/>
        <v>3000</v>
      </c>
      <c r="W74" s="287">
        <f t="shared" si="76"/>
        <v>3000</v>
      </c>
      <c r="X74" s="287">
        <f t="shared" si="77"/>
        <v>3000</v>
      </c>
      <c r="Y74" s="287">
        <f t="shared" si="78"/>
        <v>3000</v>
      </c>
      <c r="Z74" s="287">
        <f t="shared" si="79"/>
        <v>3000</v>
      </c>
      <c r="AB74" s="281"/>
    </row>
    <row r="75" spans="2:28" ht="29.25" customHeight="1">
      <c r="B75" s="164"/>
      <c r="C75" s="334"/>
      <c r="D75" s="336"/>
      <c r="E75" s="338"/>
      <c r="F75" s="340"/>
      <c r="G75" s="338"/>
      <c r="H75" s="338"/>
      <c r="I75" s="290" t="s">
        <v>166</v>
      </c>
      <c r="J75" s="290" t="str">
        <f>I75</f>
        <v xml:space="preserve"> </v>
      </c>
      <c r="K75" s="290" t="str">
        <f t="shared" si="80"/>
        <v xml:space="preserve"> </v>
      </c>
      <c r="L75" s="290" t="str">
        <f t="shared" si="65"/>
        <v xml:space="preserve"> </v>
      </c>
      <c r="M75" s="290" t="str">
        <f t="shared" si="66"/>
        <v xml:space="preserve"> </v>
      </c>
      <c r="N75" s="290" t="str">
        <f t="shared" si="67"/>
        <v xml:space="preserve"> </v>
      </c>
      <c r="O75" s="290" t="str">
        <f t="shared" si="68"/>
        <v xml:space="preserve"> </v>
      </c>
      <c r="P75" s="290" t="str">
        <f t="shared" si="69"/>
        <v xml:space="preserve"> </v>
      </c>
      <c r="Q75" s="290" t="str">
        <f t="shared" si="70"/>
        <v xml:space="preserve"> </v>
      </c>
      <c r="R75" s="290" t="str">
        <f t="shared" si="71"/>
        <v xml:space="preserve"> </v>
      </c>
      <c r="S75" s="290" t="str">
        <f t="shared" si="72"/>
        <v xml:space="preserve"> </v>
      </c>
      <c r="T75" s="290" t="str">
        <f t="shared" si="73"/>
        <v xml:space="preserve"> </v>
      </c>
      <c r="U75" s="290" t="str">
        <f t="shared" si="74"/>
        <v xml:space="preserve"> </v>
      </c>
      <c r="V75" s="290" t="str">
        <f t="shared" si="75"/>
        <v xml:space="preserve"> </v>
      </c>
      <c r="W75" s="290" t="str">
        <f t="shared" si="76"/>
        <v xml:space="preserve"> </v>
      </c>
      <c r="X75" s="290" t="str">
        <f t="shared" si="77"/>
        <v xml:space="preserve"> </v>
      </c>
      <c r="Y75" s="290" t="str">
        <f t="shared" si="78"/>
        <v xml:space="preserve"> </v>
      </c>
      <c r="Z75" s="290" t="str">
        <f t="shared" si="79"/>
        <v xml:space="preserve"> </v>
      </c>
      <c r="AB75" s="281"/>
    </row>
    <row r="76" spans="2:28" ht="29.25" customHeight="1">
      <c r="B76" s="164"/>
      <c r="C76" s="333" t="s">
        <v>20</v>
      </c>
      <c r="D76" s="335" t="s">
        <v>335</v>
      </c>
      <c r="E76" s="337">
        <v>2014</v>
      </c>
      <c r="F76" s="339" t="s">
        <v>266</v>
      </c>
      <c r="G76" s="337" t="s">
        <v>198</v>
      </c>
      <c r="H76" s="337" t="s">
        <v>307</v>
      </c>
      <c r="I76" s="287">
        <v>0</v>
      </c>
      <c r="J76" s="287">
        <v>9000</v>
      </c>
      <c r="K76" s="287">
        <v>14000</v>
      </c>
      <c r="L76" s="287">
        <f t="shared" si="65"/>
        <v>14000</v>
      </c>
      <c r="M76" s="287">
        <f t="shared" si="66"/>
        <v>14000</v>
      </c>
      <c r="N76" s="287">
        <f t="shared" si="67"/>
        <v>14000</v>
      </c>
      <c r="O76" s="287">
        <f t="shared" si="68"/>
        <v>14000</v>
      </c>
      <c r="P76" s="287">
        <f t="shared" si="69"/>
        <v>14000</v>
      </c>
      <c r="Q76" s="287">
        <f t="shared" si="70"/>
        <v>14000</v>
      </c>
      <c r="R76" s="287">
        <f t="shared" si="71"/>
        <v>14000</v>
      </c>
      <c r="S76" s="287">
        <f t="shared" si="72"/>
        <v>14000</v>
      </c>
      <c r="T76" s="287">
        <f t="shared" si="73"/>
        <v>14000</v>
      </c>
      <c r="U76" s="287">
        <f t="shared" si="74"/>
        <v>14000</v>
      </c>
      <c r="V76" s="287">
        <f t="shared" si="75"/>
        <v>14000</v>
      </c>
      <c r="W76" s="287">
        <f t="shared" si="76"/>
        <v>14000</v>
      </c>
      <c r="X76" s="287">
        <f t="shared" si="77"/>
        <v>14000</v>
      </c>
      <c r="Y76" s="287">
        <f t="shared" si="78"/>
        <v>14000</v>
      </c>
      <c r="Z76" s="287">
        <f t="shared" si="79"/>
        <v>14000</v>
      </c>
      <c r="AB76" s="281"/>
    </row>
    <row r="77" spans="2:28" ht="29.25" customHeight="1">
      <c r="B77" s="164"/>
      <c r="C77" s="334"/>
      <c r="D77" s="336"/>
      <c r="E77" s="338"/>
      <c r="F77" s="340"/>
      <c r="G77" s="338"/>
      <c r="H77" s="338"/>
      <c r="I77" s="290" t="s">
        <v>166</v>
      </c>
      <c r="J77" s="290" t="str">
        <f>I77</f>
        <v xml:space="preserve"> </v>
      </c>
      <c r="K77" s="290" t="str">
        <f t="shared" si="80"/>
        <v xml:space="preserve"> </v>
      </c>
      <c r="L77" s="290" t="str">
        <f t="shared" si="65"/>
        <v xml:space="preserve"> </v>
      </c>
      <c r="M77" s="290" t="str">
        <f t="shared" si="66"/>
        <v xml:space="preserve"> </v>
      </c>
      <c r="N77" s="290" t="str">
        <f t="shared" si="67"/>
        <v xml:space="preserve"> </v>
      </c>
      <c r="O77" s="290" t="str">
        <f t="shared" si="68"/>
        <v xml:space="preserve"> </v>
      </c>
      <c r="P77" s="290" t="str">
        <f t="shared" si="69"/>
        <v xml:space="preserve"> </v>
      </c>
      <c r="Q77" s="290" t="str">
        <f t="shared" si="70"/>
        <v xml:space="preserve"> </v>
      </c>
      <c r="R77" s="290" t="str">
        <f t="shared" si="71"/>
        <v xml:space="preserve"> </v>
      </c>
      <c r="S77" s="290" t="str">
        <f t="shared" si="72"/>
        <v xml:space="preserve"> </v>
      </c>
      <c r="T77" s="290" t="str">
        <f t="shared" si="73"/>
        <v xml:space="preserve"> </v>
      </c>
      <c r="U77" s="290" t="str">
        <f t="shared" si="74"/>
        <v xml:space="preserve"> </v>
      </c>
      <c r="V77" s="290" t="str">
        <f t="shared" si="75"/>
        <v xml:space="preserve"> </v>
      </c>
      <c r="W77" s="290" t="str">
        <f t="shared" si="76"/>
        <v xml:space="preserve"> </v>
      </c>
      <c r="X77" s="290" t="str">
        <f t="shared" si="77"/>
        <v xml:space="preserve"> </v>
      </c>
      <c r="Y77" s="290" t="str">
        <f t="shared" si="78"/>
        <v xml:space="preserve"> </v>
      </c>
      <c r="Z77" s="290" t="str">
        <f t="shared" si="79"/>
        <v xml:space="preserve"> </v>
      </c>
      <c r="AB77" s="281"/>
    </row>
    <row r="78" spans="2:28" ht="29.25" customHeight="1">
      <c r="B78" s="164"/>
      <c r="C78" s="333" t="s">
        <v>21</v>
      </c>
      <c r="D78" s="344" t="s">
        <v>338</v>
      </c>
      <c r="E78" s="374" t="s">
        <v>383</v>
      </c>
      <c r="F78" s="339" t="s">
        <v>265</v>
      </c>
      <c r="G78" s="337" t="s">
        <v>199</v>
      </c>
      <c r="H78" s="337" t="s">
        <v>360</v>
      </c>
      <c r="I78" s="287">
        <v>0</v>
      </c>
      <c r="J78" s="287">
        <v>1300</v>
      </c>
      <c r="K78" s="287">
        <v>2500</v>
      </c>
      <c r="L78" s="287">
        <f t="shared" si="65"/>
        <v>2500</v>
      </c>
      <c r="M78" s="287">
        <f t="shared" si="66"/>
        <v>2500</v>
      </c>
      <c r="N78" s="287">
        <f t="shared" si="67"/>
        <v>2500</v>
      </c>
      <c r="O78" s="287">
        <f t="shared" si="68"/>
        <v>2500</v>
      </c>
      <c r="P78" s="287">
        <f t="shared" si="69"/>
        <v>2500</v>
      </c>
      <c r="Q78" s="287">
        <f t="shared" si="70"/>
        <v>2500</v>
      </c>
      <c r="R78" s="287">
        <f t="shared" si="71"/>
        <v>2500</v>
      </c>
      <c r="S78" s="287">
        <f t="shared" si="72"/>
        <v>2500</v>
      </c>
      <c r="T78" s="287">
        <f t="shared" si="73"/>
        <v>2500</v>
      </c>
      <c r="U78" s="287">
        <f t="shared" si="74"/>
        <v>2500</v>
      </c>
      <c r="V78" s="287">
        <f t="shared" si="75"/>
        <v>2500</v>
      </c>
      <c r="W78" s="287">
        <f t="shared" si="76"/>
        <v>2500</v>
      </c>
      <c r="X78" s="287">
        <f t="shared" si="77"/>
        <v>2500</v>
      </c>
      <c r="Y78" s="287">
        <f t="shared" si="78"/>
        <v>2500</v>
      </c>
      <c r="Z78" s="287">
        <f t="shared" si="79"/>
        <v>2500</v>
      </c>
      <c r="AB78" s="281"/>
    </row>
    <row r="79" spans="2:28" ht="29.25" customHeight="1">
      <c r="B79" s="164"/>
      <c r="C79" s="334"/>
      <c r="D79" s="336"/>
      <c r="E79" s="338"/>
      <c r="F79" s="340"/>
      <c r="G79" s="338"/>
      <c r="H79" s="338"/>
      <c r="I79" s="290" t="s">
        <v>166</v>
      </c>
      <c r="J79" s="290" t="str">
        <f t="shared" ref="J79:J97" si="81">I79</f>
        <v xml:space="preserve"> </v>
      </c>
      <c r="K79" s="290" t="str">
        <f t="shared" si="80"/>
        <v xml:space="preserve"> </v>
      </c>
      <c r="L79" s="290" t="str">
        <f t="shared" si="65"/>
        <v xml:space="preserve"> </v>
      </c>
      <c r="M79" s="290" t="str">
        <f t="shared" si="66"/>
        <v xml:space="preserve"> </v>
      </c>
      <c r="N79" s="290" t="str">
        <f t="shared" si="67"/>
        <v xml:space="preserve"> </v>
      </c>
      <c r="O79" s="290" t="str">
        <f t="shared" si="68"/>
        <v xml:space="preserve"> </v>
      </c>
      <c r="P79" s="290" t="str">
        <f t="shared" si="69"/>
        <v xml:space="preserve"> </v>
      </c>
      <c r="Q79" s="290" t="str">
        <f t="shared" si="70"/>
        <v xml:space="preserve"> </v>
      </c>
      <c r="R79" s="290" t="str">
        <f t="shared" si="71"/>
        <v xml:space="preserve"> </v>
      </c>
      <c r="S79" s="290" t="str">
        <f t="shared" si="72"/>
        <v xml:space="preserve"> </v>
      </c>
      <c r="T79" s="290" t="str">
        <f t="shared" si="73"/>
        <v xml:space="preserve"> </v>
      </c>
      <c r="U79" s="290" t="str">
        <f t="shared" si="74"/>
        <v xml:space="preserve"> </v>
      </c>
      <c r="V79" s="290" t="str">
        <f t="shared" si="75"/>
        <v xml:space="preserve"> </v>
      </c>
      <c r="W79" s="290" t="str">
        <f t="shared" si="76"/>
        <v xml:space="preserve"> </v>
      </c>
      <c r="X79" s="290" t="str">
        <f t="shared" si="77"/>
        <v xml:space="preserve"> </v>
      </c>
      <c r="Y79" s="290" t="str">
        <f t="shared" si="78"/>
        <v xml:space="preserve"> </v>
      </c>
      <c r="Z79" s="290" t="str">
        <f t="shared" si="79"/>
        <v xml:space="preserve"> </v>
      </c>
      <c r="AB79" s="281"/>
    </row>
    <row r="80" spans="2:28" ht="29.25" customHeight="1">
      <c r="B80" s="164"/>
      <c r="C80" s="333" t="s">
        <v>22</v>
      </c>
      <c r="D80" s="335" t="s">
        <v>369</v>
      </c>
      <c r="E80" s="337" t="s">
        <v>387</v>
      </c>
      <c r="F80" s="337" t="s">
        <v>68</v>
      </c>
      <c r="G80" s="337" t="s">
        <v>199</v>
      </c>
      <c r="H80" s="337" t="s">
        <v>360</v>
      </c>
      <c r="I80" s="287">
        <v>0</v>
      </c>
      <c r="J80" s="287">
        <f t="shared" si="81"/>
        <v>0</v>
      </c>
      <c r="K80" s="287"/>
      <c r="L80" s="287">
        <f t="shared" si="65"/>
        <v>0</v>
      </c>
      <c r="M80" s="287">
        <f t="shared" si="66"/>
        <v>0</v>
      </c>
      <c r="N80" s="287">
        <f t="shared" si="67"/>
        <v>0</v>
      </c>
      <c r="O80" s="287">
        <f t="shared" si="68"/>
        <v>0</v>
      </c>
      <c r="P80" s="287">
        <f t="shared" si="69"/>
        <v>0</v>
      </c>
      <c r="Q80" s="287">
        <f t="shared" si="70"/>
        <v>0</v>
      </c>
      <c r="R80" s="287">
        <f t="shared" si="71"/>
        <v>0</v>
      </c>
      <c r="S80" s="287">
        <f t="shared" si="72"/>
        <v>0</v>
      </c>
      <c r="T80" s="287">
        <f t="shared" si="73"/>
        <v>0</v>
      </c>
      <c r="U80" s="287">
        <f t="shared" si="74"/>
        <v>0</v>
      </c>
      <c r="V80" s="287">
        <f t="shared" si="75"/>
        <v>0</v>
      </c>
      <c r="W80" s="287">
        <f t="shared" si="76"/>
        <v>0</v>
      </c>
      <c r="X80" s="287">
        <f t="shared" si="77"/>
        <v>0</v>
      </c>
      <c r="Y80" s="287">
        <f t="shared" si="78"/>
        <v>0</v>
      </c>
      <c r="Z80" s="287">
        <f t="shared" si="79"/>
        <v>0</v>
      </c>
      <c r="AB80" s="281"/>
    </row>
    <row r="81" spans="2:28" ht="29.25" customHeight="1">
      <c r="B81" s="164"/>
      <c r="C81" s="334"/>
      <c r="D81" s="336"/>
      <c r="E81" s="338"/>
      <c r="F81" s="340"/>
      <c r="G81" s="338"/>
      <c r="H81" s="338"/>
      <c r="I81" s="290" t="s">
        <v>166</v>
      </c>
      <c r="J81" s="290" t="str">
        <f t="shared" si="81"/>
        <v xml:space="preserve"> </v>
      </c>
      <c r="K81" s="290" t="str">
        <f t="shared" si="80"/>
        <v xml:space="preserve"> </v>
      </c>
      <c r="L81" s="290" t="str">
        <f t="shared" si="65"/>
        <v xml:space="preserve"> </v>
      </c>
      <c r="M81" s="290" t="str">
        <f t="shared" si="66"/>
        <v xml:space="preserve"> </v>
      </c>
      <c r="N81" s="290" t="str">
        <f t="shared" si="67"/>
        <v xml:space="preserve"> </v>
      </c>
      <c r="O81" s="290" t="str">
        <f t="shared" si="68"/>
        <v xml:space="preserve"> </v>
      </c>
      <c r="P81" s="290" t="str">
        <f t="shared" si="69"/>
        <v xml:space="preserve"> </v>
      </c>
      <c r="Q81" s="290" t="str">
        <f t="shared" si="70"/>
        <v xml:space="preserve"> </v>
      </c>
      <c r="R81" s="290" t="str">
        <f t="shared" si="71"/>
        <v xml:space="preserve"> </v>
      </c>
      <c r="S81" s="290" t="str">
        <f t="shared" si="72"/>
        <v xml:space="preserve"> </v>
      </c>
      <c r="T81" s="290" t="str">
        <f t="shared" si="73"/>
        <v xml:space="preserve"> </v>
      </c>
      <c r="U81" s="290" t="str">
        <f t="shared" si="74"/>
        <v xml:space="preserve"> </v>
      </c>
      <c r="V81" s="290" t="str">
        <f t="shared" si="75"/>
        <v xml:space="preserve"> </v>
      </c>
      <c r="W81" s="290" t="str">
        <f t="shared" si="76"/>
        <v xml:space="preserve"> </v>
      </c>
      <c r="X81" s="290" t="str">
        <f t="shared" si="77"/>
        <v xml:space="preserve"> </v>
      </c>
      <c r="Y81" s="290" t="str">
        <f t="shared" si="78"/>
        <v xml:space="preserve"> </v>
      </c>
      <c r="Z81" s="290" t="str">
        <f t="shared" si="79"/>
        <v xml:space="preserve"> </v>
      </c>
      <c r="AB81" s="281"/>
    </row>
    <row r="82" spans="2:28" ht="29.25" customHeight="1">
      <c r="B82" s="164"/>
      <c r="C82" s="333" t="s">
        <v>23</v>
      </c>
      <c r="D82" s="344" t="s">
        <v>196</v>
      </c>
      <c r="E82" s="341">
        <v>2013</v>
      </c>
      <c r="F82" s="339" t="s">
        <v>327</v>
      </c>
      <c r="G82" s="341" t="s">
        <v>199</v>
      </c>
      <c r="H82" s="341" t="s">
        <v>200</v>
      </c>
      <c r="I82" s="287">
        <v>0</v>
      </c>
      <c r="J82" s="287">
        <f t="shared" si="81"/>
        <v>0</v>
      </c>
      <c r="K82" s="287">
        <f t="shared" si="80"/>
        <v>0</v>
      </c>
      <c r="L82" s="287">
        <f t="shared" si="65"/>
        <v>0</v>
      </c>
      <c r="M82" s="287">
        <f t="shared" si="66"/>
        <v>0</v>
      </c>
      <c r="N82" s="287">
        <f t="shared" si="67"/>
        <v>0</v>
      </c>
      <c r="O82" s="287">
        <f t="shared" si="68"/>
        <v>0</v>
      </c>
      <c r="P82" s="287">
        <f t="shared" si="69"/>
        <v>0</v>
      </c>
      <c r="Q82" s="287">
        <f t="shared" si="70"/>
        <v>0</v>
      </c>
      <c r="R82" s="287">
        <f t="shared" si="71"/>
        <v>0</v>
      </c>
      <c r="S82" s="287">
        <f t="shared" si="72"/>
        <v>0</v>
      </c>
      <c r="T82" s="287">
        <f t="shared" si="73"/>
        <v>0</v>
      </c>
      <c r="U82" s="287">
        <f t="shared" si="74"/>
        <v>0</v>
      </c>
      <c r="V82" s="287">
        <f t="shared" si="75"/>
        <v>0</v>
      </c>
      <c r="W82" s="287">
        <f t="shared" si="76"/>
        <v>0</v>
      </c>
      <c r="X82" s="287">
        <f t="shared" si="77"/>
        <v>0</v>
      </c>
      <c r="Y82" s="287">
        <f t="shared" si="78"/>
        <v>0</v>
      </c>
      <c r="Z82" s="287">
        <f t="shared" si="79"/>
        <v>0</v>
      </c>
      <c r="AB82" s="281"/>
    </row>
    <row r="83" spans="2:28" ht="29.25" customHeight="1">
      <c r="B83" s="164"/>
      <c r="C83" s="334"/>
      <c r="D83" s="345"/>
      <c r="E83" s="342"/>
      <c r="F83" s="347"/>
      <c r="G83" s="342"/>
      <c r="H83" s="342"/>
      <c r="I83" s="290" t="s">
        <v>166</v>
      </c>
      <c r="J83" s="290" t="str">
        <f t="shared" si="81"/>
        <v xml:space="preserve"> </v>
      </c>
      <c r="K83" s="290" t="str">
        <f t="shared" si="80"/>
        <v xml:space="preserve"> </v>
      </c>
      <c r="L83" s="290" t="str">
        <f t="shared" si="65"/>
        <v xml:space="preserve"> </v>
      </c>
      <c r="M83" s="290" t="str">
        <f t="shared" si="66"/>
        <v xml:space="preserve"> </v>
      </c>
      <c r="N83" s="290" t="str">
        <f t="shared" si="67"/>
        <v xml:space="preserve"> </v>
      </c>
      <c r="O83" s="290" t="str">
        <f t="shared" si="68"/>
        <v xml:space="preserve"> </v>
      </c>
      <c r="P83" s="290" t="str">
        <f t="shared" si="69"/>
        <v xml:space="preserve"> </v>
      </c>
      <c r="Q83" s="290" t="str">
        <f t="shared" si="70"/>
        <v xml:space="preserve"> </v>
      </c>
      <c r="R83" s="290" t="str">
        <f t="shared" si="71"/>
        <v xml:space="preserve"> </v>
      </c>
      <c r="S83" s="290" t="str">
        <f t="shared" si="72"/>
        <v xml:space="preserve"> </v>
      </c>
      <c r="T83" s="290" t="str">
        <f t="shared" si="73"/>
        <v xml:space="preserve"> </v>
      </c>
      <c r="U83" s="290" t="str">
        <f t="shared" si="74"/>
        <v xml:space="preserve"> </v>
      </c>
      <c r="V83" s="290" t="str">
        <f t="shared" si="75"/>
        <v xml:space="preserve"> </v>
      </c>
      <c r="W83" s="290" t="str">
        <f t="shared" si="76"/>
        <v xml:space="preserve"> </v>
      </c>
      <c r="X83" s="290" t="str">
        <f t="shared" si="77"/>
        <v xml:space="preserve"> </v>
      </c>
      <c r="Y83" s="290" t="str">
        <f t="shared" si="78"/>
        <v xml:space="preserve"> </v>
      </c>
      <c r="Z83" s="290" t="str">
        <f t="shared" si="79"/>
        <v xml:space="preserve"> </v>
      </c>
      <c r="AB83" s="281"/>
    </row>
    <row r="84" spans="2:28" ht="29.25" customHeight="1">
      <c r="B84" s="164"/>
      <c r="C84" s="333" t="s">
        <v>24</v>
      </c>
      <c r="D84" s="344" t="s">
        <v>380</v>
      </c>
      <c r="E84" s="337">
        <v>2021</v>
      </c>
      <c r="F84" s="339" t="s">
        <v>67</v>
      </c>
      <c r="G84" s="341" t="s">
        <v>198</v>
      </c>
      <c r="H84" s="341" t="s">
        <v>200</v>
      </c>
      <c r="I84" s="287">
        <v>0</v>
      </c>
      <c r="J84" s="287">
        <f t="shared" si="81"/>
        <v>0</v>
      </c>
      <c r="K84" s="287"/>
      <c r="L84" s="287">
        <f t="shared" si="65"/>
        <v>0</v>
      </c>
      <c r="M84" s="287">
        <f t="shared" si="66"/>
        <v>0</v>
      </c>
      <c r="N84" s="287">
        <f t="shared" si="67"/>
        <v>0</v>
      </c>
      <c r="O84" s="287">
        <f t="shared" si="68"/>
        <v>0</v>
      </c>
      <c r="P84" s="287">
        <f t="shared" si="69"/>
        <v>0</v>
      </c>
      <c r="Q84" s="287">
        <f t="shared" si="70"/>
        <v>0</v>
      </c>
      <c r="R84" s="287">
        <f t="shared" si="71"/>
        <v>0</v>
      </c>
      <c r="S84" s="287">
        <f t="shared" si="72"/>
        <v>0</v>
      </c>
      <c r="T84" s="287">
        <f t="shared" si="73"/>
        <v>0</v>
      </c>
      <c r="U84" s="287">
        <f t="shared" si="74"/>
        <v>0</v>
      </c>
      <c r="V84" s="287">
        <f t="shared" si="75"/>
        <v>0</v>
      </c>
      <c r="W84" s="287">
        <f t="shared" si="76"/>
        <v>0</v>
      </c>
      <c r="X84" s="287">
        <f t="shared" si="77"/>
        <v>0</v>
      </c>
      <c r="Y84" s="287">
        <f t="shared" si="78"/>
        <v>0</v>
      </c>
      <c r="Z84" s="287">
        <f t="shared" si="79"/>
        <v>0</v>
      </c>
      <c r="AB84" s="281"/>
    </row>
    <row r="85" spans="2:28" ht="29.25" customHeight="1">
      <c r="B85" s="164"/>
      <c r="C85" s="334"/>
      <c r="D85" s="336"/>
      <c r="E85" s="338"/>
      <c r="F85" s="340"/>
      <c r="G85" s="338"/>
      <c r="H85" s="338"/>
      <c r="I85" s="290" t="s">
        <v>166</v>
      </c>
      <c r="J85" s="290" t="str">
        <f t="shared" si="81"/>
        <v xml:space="preserve"> </v>
      </c>
      <c r="K85" s="290" t="str">
        <f t="shared" si="80"/>
        <v xml:space="preserve"> </v>
      </c>
      <c r="L85" s="290" t="str">
        <f t="shared" si="65"/>
        <v xml:space="preserve"> </v>
      </c>
      <c r="M85" s="290" t="str">
        <f t="shared" si="66"/>
        <v xml:space="preserve"> </v>
      </c>
      <c r="N85" s="290" t="str">
        <f t="shared" si="67"/>
        <v xml:space="preserve"> </v>
      </c>
      <c r="O85" s="290" t="str">
        <f t="shared" si="68"/>
        <v xml:space="preserve"> </v>
      </c>
      <c r="P85" s="290" t="str">
        <f t="shared" si="69"/>
        <v xml:space="preserve"> </v>
      </c>
      <c r="Q85" s="290" t="str">
        <f t="shared" si="70"/>
        <v xml:space="preserve"> </v>
      </c>
      <c r="R85" s="290" t="str">
        <f t="shared" si="71"/>
        <v xml:space="preserve"> </v>
      </c>
      <c r="S85" s="290" t="str">
        <f t="shared" si="72"/>
        <v xml:space="preserve"> </v>
      </c>
      <c r="T85" s="290" t="str">
        <f t="shared" si="73"/>
        <v xml:space="preserve"> </v>
      </c>
      <c r="U85" s="290" t="str">
        <f t="shared" si="74"/>
        <v xml:space="preserve"> </v>
      </c>
      <c r="V85" s="290" t="str">
        <f t="shared" si="75"/>
        <v xml:space="preserve"> </v>
      </c>
      <c r="W85" s="290" t="str">
        <f t="shared" si="76"/>
        <v xml:space="preserve"> </v>
      </c>
      <c r="X85" s="290" t="str">
        <f t="shared" si="77"/>
        <v xml:space="preserve"> </v>
      </c>
      <c r="Y85" s="290" t="str">
        <f t="shared" si="78"/>
        <v xml:space="preserve"> </v>
      </c>
      <c r="Z85" s="290" t="str">
        <f t="shared" si="79"/>
        <v xml:space="preserve"> </v>
      </c>
      <c r="AB85" s="281"/>
    </row>
    <row r="86" spans="2:28" ht="29.25" customHeight="1">
      <c r="B86" s="164"/>
      <c r="C86" s="333" t="s">
        <v>25</v>
      </c>
      <c r="D86" s="344" t="s">
        <v>197</v>
      </c>
      <c r="E86" s="341">
        <v>2013</v>
      </c>
      <c r="F86" s="339" t="s">
        <v>327</v>
      </c>
      <c r="G86" s="341" t="s">
        <v>199</v>
      </c>
      <c r="H86" s="341" t="s">
        <v>200</v>
      </c>
      <c r="I86" s="287">
        <v>0</v>
      </c>
      <c r="J86" s="287">
        <f t="shared" si="81"/>
        <v>0</v>
      </c>
      <c r="K86" s="287">
        <f t="shared" si="80"/>
        <v>0</v>
      </c>
      <c r="L86" s="287">
        <f t="shared" si="65"/>
        <v>0</v>
      </c>
      <c r="M86" s="287">
        <f t="shared" si="66"/>
        <v>0</v>
      </c>
      <c r="N86" s="287">
        <f t="shared" si="67"/>
        <v>0</v>
      </c>
      <c r="O86" s="287">
        <f t="shared" si="68"/>
        <v>0</v>
      </c>
      <c r="P86" s="287">
        <f t="shared" si="69"/>
        <v>0</v>
      </c>
      <c r="Q86" s="287">
        <f t="shared" si="70"/>
        <v>0</v>
      </c>
      <c r="R86" s="287">
        <f t="shared" si="71"/>
        <v>0</v>
      </c>
      <c r="S86" s="287">
        <f t="shared" si="72"/>
        <v>0</v>
      </c>
      <c r="T86" s="287">
        <f t="shared" si="73"/>
        <v>0</v>
      </c>
      <c r="U86" s="287">
        <f t="shared" si="74"/>
        <v>0</v>
      </c>
      <c r="V86" s="287">
        <f t="shared" si="75"/>
        <v>0</v>
      </c>
      <c r="W86" s="287">
        <f t="shared" si="76"/>
        <v>0</v>
      </c>
      <c r="X86" s="287">
        <f t="shared" si="77"/>
        <v>0</v>
      </c>
      <c r="Y86" s="287">
        <f t="shared" si="78"/>
        <v>0</v>
      </c>
      <c r="Z86" s="287">
        <f t="shared" si="79"/>
        <v>0</v>
      </c>
      <c r="AB86" s="281"/>
    </row>
    <row r="87" spans="2:28" ht="29.25" customHeight="1">
      <c r="B87" s="164"/>
      <c r="C87" s="334"/>
      <c r="D87" s="345"/>
      <c r="E87" s="342"/>
      <c r="F87" s="347"/>
      <c r="G87" s="342"/>
      <c r="H87" s="342"/>
      <c r="I87" s="290" t="s">
        <v>166</v>
      </c>
      <c r="J87" s="290" t="str">
        <f t="shared" si="81"/>
        <v xml:space="preserve"> </v>
      </c>
      <c r="K87" s="290" t="str">
        <f t="shared" si="80"/>
        <v xml:space="preserve"> </v>
      </c>
      <c r="L87" s="290" t="str">
        <f t="shared" si="65"/>
        <v xml:space="preserve"> </v>
      </c>
      <c r="M87" s="290" t="str">
        <f t="shared" si="66"/>
        <v xml:space="preserve"> </v>
      </c>
      <c r="N87" s="290" t="str">
        <f t="shared" si="67"/>
        <v xml:space="preserve"> </v>
      </c>
      <c r="O87" s="290" t="str">
        <f t="shared" si="68"/>
        <v xml:space="preserve"> </v>
      </c>
      <c r="P87" s="290" t="str">
        <f t="shared" si="69"/>
        <v xml:space="preserve"> </v>
      </c>
      <c r="Q87" s="290" t="str">
        <f t="shared" si="70"/>
        <v xml:space="preserve"> </v>
      </c>
      <c r="R87" s="290" t="str">
        <f t="shared" si="71"/>
        <v xml:space="preserve"> </v>
      </c>
      <c r="S87" s="290" t="str">
        <f t="shared" si="72"/>
        <v xml:space="preserve"> </v>
      </c>
      <c r="T87" s="290" t="str">
        <f t="shared" si="73"/>
        <v xml:space="preserve"> </v>
      </c>
      <c r="U87" s="290" t="str">
        <f t="shared" si="74"/>
        <v xml:space="preserve"> </v>
      </c>
      <c r="V87" s="290" t="str">
        <f t="shared" si="75"/>
        <v xml:space="preserve"> </v>
      </c>
      <c r="W87" s="290" t="str">
        <f t="shared" si="76"/>
        <v xml:space="preserve"> </v>
      </c>
      <c r="X87" s="290" t="str">
        <f t="shared" si="77"/>
        <v xml:space="preserve"> </v>
      </c>
      <c r="Y87" s="290" t="str">
        <f t="shared" si="78"/>
        <v xml:space="preserve"> </v>
      </c>
      <c r="Z87" s="290" t="str">
        <f t="shared" si="79"/>
        <v xml:space="preserve"> </v>
      </c>
      <c r="AB87" s="281"/>
    </row>
    <row r="88" spans="2:28" ht="29.25" customHeight="1">
      <c r="B88" s="164"/>
      <c r="C88" s="333" t="s">
        <v>26</v>
      </c>
      <c r="D88" s="344" t="s">
        <v>370</v>
      </c>
      <c r="E88" s="337">
        <v>2016</v>
      </c>
      <c r="F88" s="339" t="s">
        <v>67</v>
      </c>
      <c r="G88" s="337" t="s">
        <v>199</v>
      </c>
      <c r="H88" s="337" t="s">
        <v>361</v>
      </c>
      <c r="I88" s="287">
        <v>0</v>
      </c>
      <c r="J88" s="287">
        <f t="shared" si="81"/>
        <v>0</v>
      </c>
      <c r="K88" s="287">
        <v>1000</v>
      </c>
      <c r="L88" s="287"/>
      <c r="M88" s="287">
        <f t="shared" si="66"/>
        <v>0</v>
      </c>
      <c r="N88" s="287">
        <f t="shared" si="67"/>
        <v>0</v>
      </c>
      <c r="O88" s="287">
        <f t="shared" si="68"/>
        <v>0</v>
      </c>
      <c r="P88" s="287">
        <f t="shared" si="69"/>
        <v>0</v>
      </c>
      <c r="Q88" s="287">
        <f t="shared" si="70"/>
        <v>0</v>
      </c>
      <c r="R88" s="287">
        <f t="shared" si="71"/>
        <v>0</v>
      </c>
      <c r="S88" s="287">
        <f t="shared" si="72"/>
        <v>0</v>
      </c>
      <c r="T88" s="287">
        <f t="shared" si="73"/>
        <v>0</v>
      </c>
      <c r="U88" s="287">
        <f t="shared" si="74"/>
        <v>0</v>
      </c>
      <c r="V88" s="287">
        <f t="shared" si="75"/>
        <v>0</v>
      </c>
      <c r="W88" s="287">
        <f t="shared" si="76"/>
        <v>0</v>
      </c>
      <c r="X88" s="287">
        <f t="shared" si="77"/>
        <v>0</v>
      </c>
      <c r="Y88" s="287">
        <f t="shared" si="78"/>
        <v>0</v>
      </c>
      <c r="Z88" s="287">
        <f t="shared" si="79"/>
        <v>0</v>
      </c>
      <c r="AB88" s="281"/>
    </row>
    <row r="89" spans="2:28" ht="29.25" customHeight="1">
      <c r="B89" s="164"/>
      <c r="C89" s="334"/>
      <c r="D89" s="336"/>
      <c r="E89" s="338"/>
      <c r="F89" s="340"/>
      <c r="G89" s="338"/>
      <c r="H89" s="338"/>
      <c r="I89" s="290" t="s">
        <v>166</v>
      </c>
      <c r="J89" s="290" t="str">
        <f t="shared" si="81"/>
        <v xml:space="preserve"> </v>
      </c>
      <c r="K89" s="290" t="str">
        <f t="shared" si="80"/>
        <v xml:space="preserve"> </v>
      </c>
      <c r="L89" s="290" t="str">
        <f t="shared" si="65"/>
        <v xml:space="preserve"> </v>
      </c>
      <c r="M89" s="290" t="str">
        <f t="shared" si="66"/>
        <v xml:space="preserve"> </v>
      </c>
      <c r="N89" s="290" t="str">
        <f t="shared" si="67"/>
        <v xml:space="preserve"> </v>
      </c>
      <c r="O89" s="290" t="str">
        <f t="shared" si="68"/>
        <v xml:space="preserve"> </v>
      </c>
      <c r="P89" s="290" t="str">
        <f t="shared" si="69"/>
        <v xml:space="preserve"> </v>
      </c>
      <c r="Q89" s="290" t="str">
        <f t="shared" si="70"/>
        <v xml:space="preserve"> </v>
      </c>
      <c r="R89" s="290" t="str">
        <f t="shared" si="71"/>
        <v xml:space="preserve"> </v>
      </c>
      <c r="S89" s="290" t="str">
        <f t="shared" si="72"/>
        <v xml:space="preserve"> </v>
      </c>
      <c r="T89" s="290" t="str">
        <f t="shared" si="73"/>
        <v xml:space="preserve"> </v>
      </c>
      <c r="U89" s="290" t="str">
        <f t="shared" si="74"/>
        <v xml:space="preserve"> </v>
      </c>
      <c r="V89" s="290" t="str">
        <f t="shared" si="75"/>
        <v xml:space="preserve"> </v>
      </c>
      <c r="W89" s="290" t="str">
        <f t="shared" si="76"/>
        <v xml:space="preserve"> </v>
      </c>
      <c r="X89" s="290" t="str">
        <f t="shared" si="77"/>
        <v xml:space="preserve"> </v>
      </c>
      <c r="Y89" s="290" t="str">
        <f t="shared" si="78"/>
        <v xml:space="preserve"> </v>
      </c>
      <c r="Z89" s="290" t="str">
        <f t="shared" si="79"/>
        <v xml:space="preserve"> </v>
      </c>
      <c r="AB89" s="281"/>
    </row>
    <row r="90" spans="2:28" ht="29.25" customHeight="1">
      <c r="B90" s="164"/>
      <c r="C90" s="333" t="s">
        <v>5</v>
      </c>
      <c r="D90" s="335" t="s">
        <v>342</v>
      </c>
      <c r="E90" s="337">
        <v>2018</v>
      </c>
      <c r="F90" s="339" t="s">
        <v>265</v>
      </c>
      <c r="G90" s="337" t="s">
        <v>282</v>
      </c>
      <c r="H90" s="337" t="s">
        <v>306</v>
      </c>
      <c r="I90" s="287">
        <v>0</v>
      </c>
      <c r="J90" s="287">
        <f t="shared" si="81"/>
        <v>0</v>
      </c>
      <c r="K90" s="287">
        <f t="shared" si="80"/>
        <v>0</v>
      </c>
      <c r="L90" s="287">
        <f t="shared" si="65"/>
        <v>0</v>
      </c>
      <c r="M90" s="287">
        <f t="shared" si="66"/>
        <v>0</v>
      </c>
      <c r="N90" s="287">
        <f t="shared" si="67"/>
        <v>0</v>
      </c>
      <c r="O90" s="287">
        <f t="shared" si="68"/>
        <v>0</v>
      </c>
      <c r="P90" s="287">
        <f t="shared" si="69"/>
        <v>0</v>
      </c>
      <c r="Q90" s="287">
        <f t="shared" si="70"/>
        <v>0</v>
      </c>
      <c r="R90" s="287">
        <f t="shared" si="71"/>
        <v>0</v>
      </c>
      <c r="S90" s="287">
        <f t="shared" si="72"/>
        <v>0</v>
      </c>
      <c r="T90" s="287">
        <f t="shared" si="73"/>
        <v>0</v>
      </c>
      <c r="U90" s="287">
        <f t="shared" si="74"/>
        <v>0</v>
      </c>
      <c r="V90" s="287">
        <f t="shared" si="75"/>
        <v>0</v>
      </c>
      <c r="W90" s="287">
        <f t="shared" si="76"/>
        <v>0</v>
      </c>
      <c r="X90" s="287">
        <f t="shared" si="77"/>
        <v>0</v>
      </c>
      <c r="Y90" s="287">
        <f t="shared" si="78"/>
        <v>0</v>
      </c>
      <c r="Z90" s="287">
        <f t="shared" si="79"/>
        <v>0</v>
      </c>
      <c r="AB90" s="281"/>
    </row>
    <row r="91" spans="2:28" ht="29.25" customHeight="1">
      <c r="B91" s="164"/>
      <c r="C91" s="334"/>
      <c r="D91" s="336"/>
      <c r="E91" s="338"/>
      <c r="F91" s="340"/>
      <c r="G91" s="338"/>
      <c r="H91" s="338"/>
      <c r="I91" s="290" t="s">
        <v>166</v>
      </c>
      <c r="J91" s="290" t="str">
        <f t="shared" si="81"/>
        <v xml:space="preserve"> </v>
      </c>
      <c r="K91" s="290" t="str">
        <f t="shared" si="80"/>
        <v xml:space="preserve"> </v>
      </c>
      <c r="L91" s="290" t="str">
        <f t="shared" si="65"/>
        <v xml:space="preserve"> </v>
      </c>
      <c r="M91" s="290" t="str">
        <f t="shared" si="66"/>
        <v xml:space="preserve"> </v>
      </c>
      <c r="N91" s="290" t="str">
        <f t="shared" si="67"/>
        <v xml:space="preserve"> </v>
      </c>
      <c r="O91" s="290" t="str">
        <f t="shared" si="68"/>
        <v xml:space="preserve"> </v>
      </c>
      <c r="P91" s="290" t="str">
        <f t="shared" si="69"/>
        <v xml:space="preserve"> </v>
      </c>
      <c r="Q91" s="290" t="str">
        <f t="shared" si="70"/>
        <v xml:space="preserve"> </v>
      </c>
      <c r="R91" s="290" t="str">
        <f t="shared" si="71"/>
        <v xml:space="preserve"> </v>
      </c>
      <c r="S91" s="290" t="str">
        <f t="shared" si="72"/>
        <v xml:space="preserve"> </v>
      </c>
      <c r="T91" s="290" t="str">
        <f t="shared" si="73"/>
        <v xml:space="preserve"> </v>
      </c>
      <c r="U91" s="290" t="str">
        <f t="shared" si="74"/>
        <v xml:space="preserve"> </v>
      </c>
      <c r="V91" s="290" t="str">
        <f t="shared" si="75"/>
        <v xml:space="preserve"> </v>
      </c>
      <c r="W91" s="290" t="str">
        <f t="shared" si="76"/>
        <v xml:space="preserve"> </v>
      </c>
      <c r="X91" s="290" t="str">
        <f t="shared" si="77"/>
        <v xml:space="preserve"> </v>
      </c>
      <c r="Y91" s="290" t="str">
        <f t="shared" si="78"/>
        <v xml:space="preserve"> </v>
      </c>
      <c r="Z91" s="290" t="str">
        <f t="shared" si="79"/>
        <v xml:space="preserve"> </v>
      </c>
      <c r="AB91" s="281"/>
    </row>
    <row r="92" spans="2:28" ht="29.25" customHeight="1">
      <c r="B92" s="164"/>
      <c r="C92" s="333" t="s">
        <v>6</v>
      </c>
      <c r="D92" s="335" t="s">
        <v>343</v>
      </c>
      <c r="E92" s="337">
        <v>2018</v>
      </c>
      <c r="F92" s="339" t="s">
        <v>265</v>
      </c>
      <c r="G92" s="337" t="s">
        <v>274</v>
      </c>
      <c r="H92" s="337" t="s">
        <v>275</v>
      </c>
      <c r="I92" s="287">
        <v>0</v>
      </c>
      <c r="J92" s="287">
        <f t="shared" si="81"/>
        <v>0</v>
      </c>
      <c r="K92" s="287">
        <f t="shared" si="80"/>
        <v>0</v>
      </c>
      <c r="L92" s="287">
        <f t="shared" si="65"/>
        <v>0</v>
      </c>
      <c r="M92" s="287">
        <f t="shared" si="66"/>
        <v>0</v>
      </c>
      <c r="N92" s="287">
        <f t="shared" si="67"/>
        <v>0</v>
      </c>
      <c r="O92" s="287">
        <f t="shared" si="68"/>
        <v>0</v>
      </c>
      <c r="P92" s="287">
        <f t="shared" si="69"/>
        <v>0</v>
      </c>
      <c r="Q92" s="287">
        <f t="shared" si="70"/>
        <v>0</v>
      </c>
      <c r="R92" s="287">
        <f t="shared" si="71"/>
        <v>0</v>
      </c>
      <c r="S92" s="287">
        <f t="shared" si="72"/>
        <v>0</v>
      </c>
      <c r="T92" s="287">
        <f t="shared" si="73"/>
        <v>0</v>
      </c>
      <c r="U92" s="287">
        <f t="shared" si="74"/>
        <v>0</v>
      </c>
      <c r="V92" s="287">
        <f t="shared" si="75"/>
        <v>0</v>
      </c>
      <c r="W92" s="287">
        <f t="shared" si="76"/>
        <v>0</v>
      </c>
      <c r="X92" s="287">
        <f t="shared" si="77"/>
        <v>0</v>
      </c>
      <c r="Y92" s="287">
        <f t="shared" si="78"/>
        <v>0</v>
      </c>
      <c r="Z92" s="287">
        <f t="shared" si="79"/>
        <v>0</v>
      </c>
      <c r="AB92" s="281"/>
    </row>
    <row r="93" spans="2:28" ht="29.25" customHeight="1">
      <c r="B93" s="164"/>
      <c r="C93" s="334"/>
      <c r="D93" s="336"/>
      <c r="E93" s="338"/>
      <c r="F93" s="340"/>
      <c r="G93" s="338"/>
      <c r="H93" s="338"/>
      <c r="I93" s="290" t="s">
        <v>166</v>
      </c>
      <c r="J93" s="290" t="str">
        <f t="shared" si="81"/>
        <v xml:space="preserve"> </v>
      </c>
      <c r="K93" s="290" t="str">
        <f t="shared" si="80"/>
        <v xml:space="preserve"> </v>
      </c>
      <c r="L93" s="290" t="str">
        <f t="shared" si="65"/>
        <v xml:space="preserve"> </v>
      </c>
      <c r="M93" s="290" t="str">
        <f t="shared" si="66"/>
        <v xml:space="preserve"> </v>
      </c>
      <c r="N93" s="290" t="str">
        <f t="shared" si="67"/>
        <v xml:space="preserve"> </v>
      </c>
      <c r="O93" s="290" t="str">
        <f t="shared" si="68"/>
        <v xml:space="preserve"> </v>
      </c>
      <c r="P93" s="290" t="str">
        <f t="shared" si="69"/>
        <v xml:space="preserve"> </v>
      </c>
      <c r="Q93" s="290" t="str">
        <f t="shared" si="70"/>
        <v xml:space="preserve"> </v>
      </c>
      <c r="R93" s="290" t="str">
        <f t="shared" si="71"/>
        <v xml:space="preserve"> </v>
      </c>
      <c r="S93" s="290" t="str">
        <f t="shared" si="72"/>
        <v xml:space="preserve"> </v>
      </c>
      <c r="T93" s="290" t="str">
        <f t="shared" si="73"/>
        <v xml:space="preserve"> </v>
      </c>
      <c r="U93" s="290" t="str">
        <f t="shared" si="74"/>
        <v xml:space="preserve"> </v>
      </c>
      <c r="V93" s="290" t="str">
        <f t="shared" si="75"/>
        <v xml:space="preserve"> </v>
      </c>
      <c r="W93" s="290" t="str">
        <f t="shared" si="76"/>
        <v xml:space="preserve"> </v>
      </c>
      <c r="X93" s="290" t="str">
        <f t="shared" si="77"/>
        <v xml:space="preserve"> </v>
      </c>
      <c r="Y93" s="290" t="str">
        <f t="shared" si="78"/>
        <v xml:space="preserve"> </v>
      </c>
      <c r="Z93" s="290" t="str">
        <f t="shared" si="79"/>
        <v xml:space="preserve"> </v>
      </c>
      <c r="AB93" s="281"/>
    </row>
    <row r="94" spans="2:28" ht="29.25" customHeight="1">
      <c r="B94" s="164"/>
      <c r="C94" s="333" t="s">
        <v>7</v>
      </c>
      <c r="D94" s="350" t="s">
        <v>344</v>
      </c>
      <c r="E94" s="337">
        <v>2021</v>
      </c>
      <c r="F94" s="339" t="s">
        <v>265</v>
      </c>
      <c r="G94" s="337" t="s">
        <v>276</v>
      </c>
      <c r="H94" s="337" t="s">
        <v>275</v>
      </c>
      <c r="I94" s="287">
        <v>0</v>
      </c>
      <c r="J94" s="287">
        <f t="shared" si="81"/>
        <v>0</v>
      </c>
      <c r="K94" s="287">
        <f t="shared" si="80"/>
        <v>0</v>
      </c>
      <c r="L94" s="287">
        <f t="shared" si="65"/>
        <v>0</v>
      </c>
      <c r="M94" s="287">
        <f t="shared" si="66"/>
        <v>0</v>
      </c>
      <c r="N94" s="287">
        <f t="shared" si="67"/>
        <v>0</v>
      </c>
      <c r="O94" s="287">
        <f t="shared" si="68"/>
        <v>0</v>
      </c>
      <c r="P94" s="287">
        <f t="shared" si="69"/>
        <v>0</v>
      </c>
      <c r="Q94" s="287">
        <f t="shared" si="70"/>
        <v>0</v>
      </c>
      <c r="R94" s="287">
        <f t="shared" si="71"/>
        <v>0</v>
      </c>
      <c r="S94" s="287">
        <f t="shared" si="72"/>
        <v>0</v>
      </c>
      <c r="T94" s="287">
        <f t="shared" si="73"/>
        <v>0</v>
      </c>
      <c r="U94" s="287">
        <f t="shared" si="74"/>
        <v>0</v>
      </c>
      <c r="V94" s="287">
        <f t="shared" si="75"/>
        <v>0</v>
      </c>
      <c r="W94" s="287">
        <f t="shared" si="76"/>
        <v>0</v>
      </c>
      <c r="X94" s="287">
        <f t="shared" si="77"/>
        <v>0</v>
      </c>
      <c r="Y94" s="287">
        <f t="shared" si="78"/>
        <v>0</v>
      </c>
      <c r="Z94" s="287">
        <f t="shared" si="79"/>
        <v>0</v>
      </c>
      <c r="AB94" s="281"/>
    </row>
    <row r="95" spans="2:28" ht="29.25" customHeight="1">
      <c r="B95" s="164"/>
      <c r="C95" s="334"/>
      <c r="D95" s="336"/>
      <c r="E95" s="338"/>
      <c r="F95" s="340"/>
      <c r="G95" s="338"/>
      <c r="H95" s="338"/>
      <c r="I95" s="290" t="s">
        <v>166</v>
      </c>
      <c r="J95" s="290" t="str">
        <f t="shared" si="81"/>
        <v xml:space="preserve"> </v>
      </c>
      <c r="K95" s="290" t="str">
        <f t="shared" si="80"/>
        <v xml:space="preserve"> </v>
      </c>
      <c r="L95" s="290" t="str">
        <f t="shared" si="65"/>
        <v xml:space="preserve"> </v>
      </c>
      <c r="M95" s="290" t="str">
        <f t="shared" si="66"/>
        <v xml:space="preserve"> </v>
      </c>
      <c r="N95" s="290" t="str">
        <f t="shared" si="67"/>
        <v xml:space="preserve"> </v>
      </c>
      <c r="O95" s="290" t="str">
        <f t="shared" si="68"/>
        <v xml:space="preserve"> </v>
      </c>
      <c r="P95" s="290" t="str">
        <f t="shared" si="69"/>
        <v xml:space="preserve"> </v>
      </c>
      <c r="Q95" s="290" t="str">
        <f t="shared" si="70"/>
        <v xml:space="preserve"> </v>
      </c>
      <c r="R95" s="290" t="str">
        <f t="shared" si="71"/>
        <v xml:space="preserve"> </v>
      </c>
      <c r="S95" s="290" t="str">
        <f t="shared" si="72"/>
        <v xml:space="preserve"> </v>
      </c>
      <c r="T95" s="290" t="str">
        <f t="shared" si="73"/>
        <v xml:space="preserve"> </v>
      </c>
      <c r="U95" s="290" t="str">
        <f t="shared" si="74"/>
        <v xml:space="preserve"> </v>
      </c>
      <c r="V95" s="290" t="str">
        <f t="shared" si="75"/>
        <v xml:space="preserve"> </v>
      </c>
      <c r="W95" s="290" t="str">
        <f t="shared" si="76"/>
        <v xml:space="preserve"> </v>
      </c>
      <c r="X95" s="290" t="str">
        <f t="shared" si="77"/>
        <v xml:space="preserve"> </v>
      </c>
      <c r="Y95" s="290" t="str">
        <f t="shared" si="78"/>
        <v xml:space="preserve"> </v>
      </c>
      <c r="Z95" s="290" t="str">
        <f t="shared" si="79"/>
        <v xml:space="preserve"> </v>
      </c>
      <c r="AB95" s="281"/>
    </row>
    <row r="96" spans="2:28" ht="29.25" customHeight="1">
      <c r="B96" s="164"/>
      <c r="C96" s="333" t="s">
        <v>78</v>
      </c>
      <c r="D96" s="335" t="s">
        <v>345</v>
      </c>
      <c r="E96" s="337">
        <v>2020</v>
      </c>
      <c r="F96" s="339" t="s">
        <v>265</v>
      </c>
      <c r="G96" s="337" t="s">
        <v>162</v>
      </c>
      <c r="H96" s="337" t="s">
        <v>162</v>
      </c>
      <c r="I96" s="287">
        <v>0</v>
      </c>
      <c r="J96" s="287">
        <f t="shared" si="81"/>
        <v>0</v>
      </c>
      <c r="K96" s="287">
        <f t="shared" si="80"/>
        <v>0</v>
      </c>
      <c r="L96" s="287">
        <f t="shared" si="65"/>
        <v>0</v>
      </c>
      <c r="M96" s="287">
        <f t="shared" si="66"/>
        <v>0</v>
      </c>
      <c r="N96" s="287">
        <f t="shared" si="67"/>
        <v>0</v>
      </c>
      <c r="O96" s="287">
        <f t="shared" si="68"/>
        <v>0</v>
      </c>
      <c r="P96" s="287">
        <f t="shared" si="69"/>
        <v>0</v>
      </c>
      <c r="Q96" s="287">
        <f t="shared" si="70"/>
        <v>0</v>
      </c>
      <c r="R96" s="287">
        <f t="shared" si="71"/>
        <v>0</v>
      </c>
      <c r="S96" s="287">
        <f t="shared" si="72"/>
        <v>0</v>
      </c>
      <c r="T96" s="287">
        <f t="shared" si="73"/>
        <v>0</v>
      </c>
      <c r="U96" s="287">
        <f t="shared" si="74"/>
        <v>0</v>
      </c>
      <c r="V96" s="287">
        <f t="shared" si="75"/>
        <v>0</v>
      </c>
      <c r="W96" s="287">
        <f t="shared" si="76"/>
        <v>0</v>
      </c>
      <c r="X96" s="287">
        <f t="shared" si="77"/>
        <v>0</v>
      </c>
      <c r="Y96" s="287">
        <f t="shared" si="78"/>
        <v>0</v>
      </c>
      <c r="Z96" s="287">
        <f t="shared" si="79"/>
        <v>0</v>
      </c>
      <c r="AB96" s="281"/>
    </row>
    <row r="97" spans="2:28" ht="29.25" customHeight="1">
      <c r="B97" s="164"/>
      <c r="C97" s="334"/>
      <c r="D97" s="336"/>
      <c r="E97" s="338"/>
      <c r="F97" s="340"/>
      <c r="G97" s="338"/>
      <c r="H97" s="338"/>
      <c r="I97" s="290" t="s">
        <v>166</v>
      </c>
      <c r="J97" s="290" t="str">
        <f t="shared" si="81"/>
        <v xml:space="preserve"> </v>
      </c>
      <c r="K97" s="290" t="str">
        <f t="shared" si="80"/>
        <v xml:space="preserve"> </v>
      </c>
      <c r="L97" s="290" t="str">
        <f t="shared" si="65"/>
        <v xml:space="preserve"> </v>
      </c>
      <c r="M97" s="290" t="str">
        <f t="shared" si="66"/>
        <v xml:space="preserve"> </v>
      </c>
      <c r="N97" s="290" t="str">
        <f t="shared" si="67"/>
        <v xml:space="preserve"> </v>
      </c>
      <c r="O97" s="290" t="str">
        <f t="shared" si="68"/>
        <v xml:space="preserve"> </v>
      </c>
      <c r="P97" s="290" t="str">
        <f t="shared" si="69"/>
        <v xml:space="preserve"> </v>
      </c>
      <c r="Q97" s="290" t="str">
        <f t="shared" si="70"/>
        <v xml:space="preserve"> </v>
      </c>
      <c r="R97" s="290" t="str">
        <f t="shared" si="71"/>
        <v xml:space="preserve"> </v>
      </c>
      <c r="S97" s="290" t="str">
        <f t="shared" si="72"/>
        <v xml:space="preserve"> </v>
      </c>
      <c r="T97" s="290" t="str">
        <f t="shared" si="73"/>
        <v xml:space="preserve"> </v>
      </c>
      <c r="U97" s="290" t="str">
        <f t="shared" si="74"/>
        <v xml:space="preserve"> </v>
      </c>
      <c r="V97" s="290" t="str">
        <f t="shared" si="75"/>
        <v xml:space="preserve"> </v>
      </c>
      <c r="W97" s="290" t="str">
        <f t="shared" si="76"/>
        <v xml:space="preserve"> </v>
      </c>
      <c r="X97" s="290" t="str">
        <f t="shared" si="77"/>
        <v xml:space="preserve"> </v>
      </c>
      <c r="Y97" s="290" t="str">
        <f t="shared" si="78"/>
        <v xml:space="preserve"> </v>
      </c>
      <c r="Z97" s="290" t="str">
        <f t="shared" si="79"/>
        <v xml:space="preserve"> </v>
      </c>
      <c r="AB97" s="281"/>
    </row>
    <row r="98" spans="2:28" ht="29.25" customHeight="1">
      <c r="B98" s="164"/>
      <c r="C98" s="333" t="s">
        <v>79</v>
      </c>
      <c r="D98" s="335" t="s">
        <v>371</v>
      </c>
      <c r="E98" s="337">
        <v>2020</v>
      </c>
      <c r="F98" s="339" t="s">
        <v>265</v>
      </c>
      <c r="G98" s="337" t="s">
        <v>162</v>
      </c>
      <c r="H98" s="337" t="s">
        <v>362</v>
      </c>
      <c r="I98" s="287">
        <v>0</v>
      </c>
      <c r="J98" s="287">
        <f t="shared" ref="J98:J101" si="82">I98</f>
        <v>0</v>
      </c>
      <c r="K98" s="287">
        <f t="shared" ref="K98:K101" si="83">J98</f>
        <v>0</v>
      </c>
      <c r="L98" s="287">
        <f t="shared" ref="L98:L101" si="84">K98</f>
        <v>0</v>
      </c>
      <c r="M98" s="287">
        <f t="shared" ref="M98:M101" si="85">L98</f>
        <v>0</v>
      </c>
      <c r="N98" s="287">
        <f t="shared" ref="N98:N101" si="86">M98</f>
        <v>0</v>
      </c>
      <c r="O98" s="287">
        <f t="shared" ref="O98:O101" si="87">N98</f>
        <v>0</v>
      </c>
      <c r="P98" s="332"/>
      <c r="Q98" s="332"/>
      <c r="R98" s="332"/>
      <c r="S98" s="332"/>
      <c r="T98" s="332"/>
      <c r="U98" s="332"/>
      <c r="V98" s="332"/>
      <c r="W98" s="332"/>
      <c r="X98" s="332"/>
      <c r="Y98" s="332"/>
      <c r="Z98" s="332"/>
      <c r="AB98" s="281"/>
    </row>
    <row r="99" spans="2:28" ht="29.25" customHeight="1">
      <c r="B99" s="164"/>
      <c r="C99" s="334"/>
      <c r="D99" s="336"/>
      <c r="E99" s="338"/>
      <c r="F99" s="340"/>
      <c r="G99" s="338"/>
      <c r="H99" s="338"/>
      <c r="I99" s="290" t="s">
        <v>166</v>
      </c>
      <c r="J99" s="290" t="str">
        <f t="shared" si="82"/>
        <v xml:space="preserve"> </v>
      </c>
      <c r="K99" s="290" t="str">
        <f t="shared" si="83"/>
        <v xml:space="preserve"> </v>
      </c>
      <c r="L99" s="290" t="str">
        <f t="shared" si="84"/>
        <v xml:space="preserve"> </v>
      </c>
      <c r="M99" s="290" t="str">
        <f t="shared" si="85"/>
        <v xml:space="preserve"> </v>
      </c>
      <c r="N99" s="290" t="str">
        <f t="shared" si="86"/>
        <v xml:space="preserve"> </v>
      </c>
      <c r="O99" s="290" t="str">
        <f t="shared" si="87"/>
        <v xml:space="preserve"> </v>
      </c>
      <c r="P99" s="332"/>
      <c r="Q99" s="332"/>
      <c r="R99" s="332"/>
      <c r="S99" s="332"/>
      <c r="T99" s="332"/>
      <c r="U99" s="332"/>
      <c r="V99" s="332"/>
      <c r="W99" s="332"/>
      <c r="X99" s="332"/>
      <c r="Y99" s="332"/>
      <c r="Z99" s="332"/>
      <c r="AB99" s="281"/>
    </row>
    <row r="100" spans="2:28" ht="29.25" customHeight="1">
      <c r="B100" s="164"/>
      <c r="C100" s="333" t="s">
        <v>358</v>
      </c>
      <c r="D100" s="335" t="s">
        <v>363</v>
      </c>
      <c r="E100" s="337">
        <v>2023</v>
      </c>
      <c r="F100" s="339" t="s">
        <v>265</v>
      </c>
      <c r="G100" s="337" t="s">
        <v>282</v>
      </c>
      <c r="H100" s="337" t="s">
        <v>360</v>
      </c>
      <c r="I100" s="287">
        <v>0</v>
      </c>
      <c r="J100" s="287">
        <f t="shared" si="82"/>
        <v>0</v>
      </c>
      <c r="K100" s="287">
        <f t="shared" si="83"/>
        <v>0</v>
      </c>
      <c r="L100" s="287">
        <f t="shared" si="84"/>
        <v>0</v>
      </c>
      <c r="M100" s="287">
        <v>20000</v>
      </c>
      <c r="N100" s="287">
        <f t="shared" si="86"/>
        <v>20000</v>
      </c>
      <c r="O100" s="287">
        <f t="shared" si="87"/>
        <v>20000</v>
      </c>
      <c r="P100" s="332"/>
      <c r="Q100" s="332"/>
      <c r="R100" s="332"/>
      <c r="S100" s="332"/>
      <c r="T100" s="332"/>
      <c r="U100" s="332"/>
      <c r="V100" s="332"/>
      <c r="W100" s="332"/>
      <c r="X100" s="332"/>
      <c r="Y100" s="332"/>
      <c r="Z100" s="332"/>
      <c r="AB100" s="281"/>
    </row>
    <row r="101" spans="2:28" ht="29.25" customHeight="1">
      <c r="B101" s="164"/>
      <c r="C101" s="334"/>
      <c r="D101" s="336"/>
      <c r="E101" s="338"/>
      <c r="F101" s="340"/>
      <c r="G101" s="338"/>
      <c r="H101" s="338"/>
      <c r="I101" s="290" t="s">
        <v>166</v>
      </c>
      <c r="J101" s="290" t="str">
        <f t="shared" si="82"/>
        <v xml:space="preserve"> </v>
      </c>
      <c r="K101" s="290" t="str">
        <f t="shared" si="83"/>
        <v xml:space="preserve"> </v>
      </c>
      <c r="L101" s="290" t="str">
        <f t="shared" si="84"/>
        <v xml:space="preserve"> </v>
      </c>
      <c r="M101" s="290" t="str">
        <f t="shared" si="85"/>
        <v xml:space="preserve"> </v>
      </c>
      <c r="N101" s="290" t="str">
        <f t="shared" si="86"/>
        <v xml:space="preserve"> </v>
      </c>
      <c r="O101" s="290" t="str">
        <f t="shared" si="87"/>
        <v xml:space="preserve"> </v>
      </c>
      <c r="P101" s="332"/>
      <c r="Q101" s="332"/>
      <c r="R101" s="332"/>
      <c r="S101" s="332"/>
      <c r="T101" s="332"/>
      <c r="U101" s="332"/>
      <c r="V101" s="332"/>
      <c r="W101" s="332"/>
      <c r="X101" s="332"/>
      <c r="Y101" s="332"/>
      <c r="Z101" s="332"/>
      <c r="AB101" s="281"/>
    </row>
    <row r="102" spans="2:28" ht="15" customHeight="1">
      <c r="B102" s="164"/>
      <c r="C102" s="178"/>
      <c r="D102" s="175"/>
      <c r="E102" s="175"/>
      <c r="F102" s="175"/>
      <c r="G102" s="175"/>
      <c r="H102" s="175"/>
      <c r="I102" s="168"/>
      <c r="J102" s="168"/>
      <c r="K102" s="168"/>
    </row>
    <row r="103" spans="2:28" ht="34.5" customHeight="1" thickBot="1">
      <c r="B103" s="164"/>
      <c r="C103" s="173"/>
      <c r="D103" s="278" t="s">
        <v>27</v>
      </c>
      <c r="E103" s="241"/>
      <c r="F103" s="241"/>
      <c r="G103" s="241"/>
      <c r="H103" s="241"/>
      <c r="I103" s="241"/>
      <c r="J103" s="241"/>
      <c r="K103" s="242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</row>
    <row r="104" spans="2:28" ht="25.5" customHeight="1">
      <c r="B104" s="164"/>
      <c r="C104" s="174"/>
      <c r="D104" s="279" t="s">
        <v>219</v>
      </c>
      <c r="E104" s="243"/>
      <c r="F104" s="243"/>
      <c r="G104" s="243"/>
      <c r="H104" s="243"/>
      <c r="I104" s="243"/>
      <c r="J104" s="243"/>
      <c r="K104" s="244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</row>
    <row r="105" spans="2:28" ht="38.25" customHeight="1">
      <c r="B105" s="164"/>
      <c r="C105" s="346" t="s">
        <v>13</v>
      </c>
      <c r="D105" s="346" t="s">
        <v>14</v>
      </c>
      <c r="E105" s="346" t="s">
        <v>99</v>
      </c>
      <c r="F105" s="346" t="str">
        <f>F$25</f>
        <v>Status der 
Umsetzung</v>
      </c>
      <c r="G105" s="346" t="s">
        <v>15</v>
      </c>
      <c r="H105" s="346" t="s">
        <v>16</v>
      </c>
      <c r="I105" s="280" t="str">
        <f t="shared" ref="I105:Z105" si="88">I25</f>
        <v/>
      </c>
      <c r="J105" s="280" t="str">
        <f t="shared" si="88"/>
        <v/>
      </c>
      <c r="K105" s="280" t="str">
        <f t="shared" si="88"/>
        <v/>
      </c>
      <c r="L105" s="280" t="str">
        <f t="shared" si="88"/>
        <v/>
      </c>
      <c r="M105" s="280" t="str">
        <f t="shared" si="88"/>
        <v/>
      </c>
      <c r="N105" s="280" t="str">
        <f t="shared" si="88"/>
        <v>Ziele CO2 &amp; Kompetenzen</v>
      </c>
      <c r="O105" s="280" t="str">
        <f t="shared" si="88"/>
        <v/>
      </c>
      <c r="P105" s="280" t="str">
        <f t="shared" si="88"/>
        <v/>
      </c>
      <c r="Q105" s="280" t="str">
        <f t="shared" si="88"/>
        <v/>
      </c>
      <c r="R105" s="280" t="str">
        <f t="shared" si="88"/>
        <v/>
      </c>
      <c r="S105" s="280" t="str">
        <f t="shared" si="88"/>
        <v/>
      </c>
      <c r="T105" s="280" t="str">
        <f t="shared" si="88"/>
        <v/>
      </c>
      <c r="U105" s="280" t="str">
        <f t="shared" si="88"/>
        <v/>
      </c>
      <c r="V105" s="280" t="str">
        <f t="shared" si="88"/>
        <v/>
      </c>
      <c r="W105" s="280" t="str">
        <f t="shared" si="88"/>
        <v/>
      </c>
      <c r="X105" s="280" t="str">
        <f t="shared" si="88"/>
        <v/>
      </c>
      <c r="Y105" s="280" t="str">
        <f t="shared" si="88"/>
        <v/>
      </c>
      <c r="Z105" s="280" t="str">
        <f t="shared" si="88"/>
        <v/>
      </c>
    </row>
    <row r="106" spans="2:28" ht="14.25" customHeight="1">
      <c r="B106" s="164"/>
      <c r="C106" s="346"/>
      <c r="D106" s="346"/>
      <c r="E106" s="346"/>
      <c r="F106" s="346"/>
      <c r="G106" s="346"/>
      <c r="H106" s="346"/>
      <c r="I106" s="264">
        <f>$I$9</f>
        <v>2013</v>
      </c>
      <c r="J106" s="264">
        <f>J$9</f>
        <v>2015</v>
      </c>
      <c r="K106" s="264">
        <f>K$9</f>
        <v>2020</v>
      </c>
      <c r="L106" s="264">
        <f>L$9</f>
        <v>2022</v>
      </c>
      <c r="M106" s="264">
        <f>L106+2</f>
        <v>2024</v>
      </c>
      <c r="N106" s="264">
        <f>M106+2</f>
        <v>2026</v>
      </c>
      <c r="O106" s="264">
        <f>N106+2</f>
        <v>2028</v>
      </c>
      <c r="P106" s="264">
        <f>O106+2</f>
        <v>2030</v>
      </c>
      <c r="Q106" s="264">
        <f t="shared" ref="Q106:V106" si="89">P106+2</f>
        <v>2032</v>
      </c>
      <c r="R106" s="264">
        <f t="shared" si="89"/>
        <v>2034</v>
      </c>
      <c r="S106" s="264">
        <f t="shared" si="89"/>
        <v>2036</v>
      </c>
      <c r="T106" s="264">
        <f t="shared" si="89"/>
        <v>2038</v>
      </c>
      <c r="U106" s="264">
        <f t="shared" si="89"/>
        <v>2040</v>
      </c>
      <c r="V106" s="264">
        <f t="shared" si="89"/>
        <v>2042</v>
      </c>
      <c r="W106" s="264">
        <f>V106+2</f>
        <v>2044</v>
      </c>
      <c r="X106" s="264">
        <f>W106+2</f>
        <v>2046</v>
      </c>
      <c r="Y106" s="264">
        <f>X106+2</f>
        <v>2048</v>
      </c>
      <c r="Z106" s="264">
        <f>Y106+2</f>
        <v>2050</v>
      </c>
    </row>
    <row r="107" spans="2:28" ht="24" customHeight="1">
      <c r="B107" s="179"/>
      <c r="C107" s="265"/>
      <c r="D107" s="267"/>
      <c r="E107" s="270"/>
      <c r="F107" s="270"/>
      <c r="G107" s="270"/>
      <c r="H107" s="268" t="s">
        <v>3</v>
      </c>
      <c r="I107" s="269">
        <f t="shared" ref="I107:Z107" si="90">SUM(I108:I137)</f>
        <v>4000</v>
      </c>
      <c r="J107" s="269">
        <f t="shared" si="90"/>
        <v>7050</v>
      </c>
      <c r="K107" s="269">
        <f t="shared" si="90"/>
        <v>11600</v>
      </c>
      <c r="L107" s="269">
        <f t="shared" si="90"/>
        <v>11600</v>
      </c>
      <c r="M107" s="269">
        <f t="shared" si="90"/>
        <v>11600</v>
      </c>
      <c r="N107" s="269">
        <f t="shared" si="90"/>
        <v>11600</v>
      </c>
      <c r="O107" s="269">
        <f t="shared" si="90"/>
        <v>11600</v>
      </c>
      <c r="P107" s="269">
        <f t="shared" si="90"/>
        <v>11600</v>
      </c>
      <c r="Q107" s="269">
        <f t="shared" si="90"/>
        <v>11600</v>
      </c>
      <c r="R107" s="269">
        <f t="shared" si="90"/>
        <v>11600</v>
      </c>
      <c r="S107" s="269">
        <f t="shared" si="90"/>
        <v>11600</v>
      </c>
      <c r="T107" s="269">
        <f t="shared" si="90"/>
        <v>11600</v>
      </c>
      <c r="U107" s="269">
        <f t="shared" si="90"/>
        <v>11600</v>
      </c>
      <c r="V107" s="269">
        <f t="shared" si="90"/>
        <v>11600</v>
      </c>
      <c r="W107" s="269">
        <f t="shared" si="90"/>
        <v>11600</v>
      </c>
      <c r="X107" s="269">
        <f t="shared" si="90"/>
        <v>11600</v>
      </c>
      <c r="Y107" s="269">
        <f t="shared" si="90"/>
        <v>11600</v>
      </c>
      <c r="Z107" s="269">
        <f t="shared" si="90"/>
        <v>11600</v>
      </c>
    </row>
    <row r="108" spans="2:28" ht="29.25" customHeight="1">
      <c r="B108" s="164"/>
      <c r="C108" s="333" t="s">
        <v>155</v>
      </c>
      <c r="D108" s="335" t="s">
        <v>86</v>
      </c>
      <c r="E108" s="337">
        <v>2013</v>
      </c>
      <c r="F108" s="339" t="s">
        <v>265</v>
      </c>
      <c r="G108" s="337" t="s">
        <v>282</v>
      </c>
      <c r="H108" s="337" t="s">
        <v>73</v>
      </c>
      <c r="I108" s="287">
        <v>750</v>
      </c>
      <c r="J108" s="287">
        <v>750</v>
      </c>
      <c r="K108" s="287">
        <v>2000</v>
      </c>
      <c r="L108" s="287">
        <f t="shared" ref="L108:L137" si="91">K108</f>
        <v>2000</v>
      </c>
      <c r="M108" s="287">
        <f t="shared" ref="M108:M137" si="92">L108</f>
        <v>2000</v>
      </c>
      <c r="N108" s="287">
        <f t="shared" ref="N108:N133" si="93">M108</f>
        <v>2000</v>
      </c>
      <c r="O108" s="287">
        <f t="shared" ref="O108:O137" si="94">N108</f>
        <v>2000</v>
      </c>
      <c r="P108" s="287">
        <f t="shared" ref="P108:P137" si="95">O108</f>
        <v>2000</v>
      </c>
      <c r="Q108" s="287">
        <f t="shared" ref="Q108:Q137" si="96">P108</f>
        <v>2000</v>
      </c>
      <c r="R108" s="287">
        <f t="shared" ref="R108:R137" si="97">Q108</f>
        <v>2000</v>
      </c>
      <c r="S108" s="287">
        <f t="shared" ref="S108:S137" si="98">R108</f>
        <v>2000</v>
      </c>
      <c r="T108" s="287">
        <f t="shared" ref="T108:T137" si="99">S108</f>
        <v>2000</v>
      </c>
      <c r="U108" s="287">
        <f t="shared" ref="U108:U137" si="100">T108</f>
        <v>2000</v>
      </c>
      <c r="V108" s="287">
        <f t="shared" ref="V108:V137" si="101">U108</f>
        <v>2000</v>
      </c>
      <c r="W108" s="287">
        <f t="shared" ref="W108:W137" si="102">V108</f>
        <v>2000</v>
      </c>
      <c r="X108" s="287">
        <f t="shared" ref="X108:X137" si="103">W108</f>
        <v>2000</v>
      </c>
      <c r="Y108" s="287">
        <f t="shared" ref="Y108:Y137" si="104">X108</f>
        <v>2000</v>
      </c>
      <c r="Z108" s="287">
        <f t="shared" ref="Z108:Z137" si="105">Y108</f>
        <v>2000</v>
      </c>
      <c r="AB108" s="281"/>
    </row>
    <row r="109" spans="2:28" ht="29.25" customHeight="1">
      <c r="B109" s="164"/>
      <c r="C109" s="334"/>
      <c r="D109" s="336"/>
      <c r="E109" s="338"/>
      <c r="F109" s="340"/>
      <c r="G109" s="338"/>
      <c r="H109" s="338"/>
      <c r="I109" s="290" t="s">
        <v>166</v>
      </c>
      <c r="J109" s="290" t="str">
        <f>I109</f>
        <v xml:space="preserve"> </v>
      </c>
      <c r="K109" s="290"/>
      <c r="L109" s="290">
        <f t="shared" si="91"/>
        <v>0</v>
      </c>
      <c r="M109" s="290">
        <f t="shared" si="92"/>
        <v>0</v>
      </c>
      <c r="N109" s="290">
        <f t="shared" si="93"/>
        <v>0</v>
      </c>
      <c r="O109" s="290">
        <f t="shared" si="94"/>
        <v>0</v>
      </c>
      <c r="P109" s="290">
        <f t="shared" si="95"/>
        <v>0</v>
      </c>
      <c r="Q109" s="290">
        <f t="shared" si="96"/>
        <v>0</v>
      </c>
      <c r="R109" s="290">
        <f t="shared" si="97"/>
        <v>0</v>
      </c>
      <c r="S109" s="290">
        <f t="shared" si="98"/>
        <v>0</v>
      </c>
      <c r="T109" s="290">
        <f t="shared" si="99"/>
        <v>0</v>
      </c>
      <c r="U109" s="290">
        <f t="shared" si="100"/>
        <v>0</v>
      </c>
      <c r="V109" s="290">
        <f t="shared" si="101"/>
        <v>0</v>
      </c>
      <c r="W109" s="290">
        <f t="shared" si="102"/>
        <v>0</v>
      </c>
      <c r="X109" s="290">
        <f t="shared" si="103"/>
        <v>0</v>
      </c>
      <c r="Y109" s="290">
        <f t="shared" si="104"/>
        <v>0</v>
      </c>
      <c r="Z109" s="290">
        <f t="shared" si="105"/>
        <v>0</v>
      </c>
      <c r="AB109" s="281"/>
    </row>
    <row r="110" spans="2:28" ht="29.25" customHeight="1">
      <c r="B110" s="164"/>
      <c r="C110" s="333" t="s">
        <v>156</v>
      </c>
      <c r="D110" s="335" t="s">
        <v>281</v>
      </c>
      <c r="E110" s="337">
        <v>2013</v>
      </c>
      <c r="F110" s="339" t="s">
        <v>265</v>
      </c>
      <c r="G110" s="337" t="s">
        <v>282</v>
      </c>
      <c r="H110" s="337" t="s">
        <v>282</v>
      </c>
      <c r="I110" s="287">
        <v>0</v>
      </c>
      <c r="J110" s="287">
        <f>I110</f>
        <v>0</v>
      </c>
      <c r="K110" s="287">
        <f t="shared" ref="K110:K137" si="106">J110</f>
        <v>0</v>
      </c>
      <c r="L110" s="287">
        <f t="shared" si="91"/>
        <v>0</v>
      </c>
      <c r="M110" s="287">
        <f t="shared" si="92"/>
        <v>0</v>
      </c>
      <c r="N110" s="287">
        <f t="shared" si="93"/>
        <v>0</v>
      </c>
      <c r="O110" s="287">
        <f t="shared" si="94"/>
        <v>0</v>
      </c>
      <c r="P110" s="287">
        <f t="shared" si="95"/>
        <v>0</v>
      </c>
      <c r="Q110" s="287">
        <f t="shared" si="96"/>
        <v>0</v>
      </c>
      <c r="R110" s="287">
        <f t="shared" si="97"/>
        <v>0</v>
      </c>
      <c r="S110" s="287">
        <f t="shared" si="98"/>
        <v>0</v>
      </c>
      <c r="T110" s="287">
        <f t="shared" si="99"/>
        <v>0</v>
      </c>
      <c r="U110" s="287">
        <f t="shared" si="100"/>
        <v>0</v>
      </c>
      <c r="V110" s="287">
        <f t="shared" si="101"/>
        <v>0</v>
      </c>
      <c r="W110" s="287">
        <f t="shared" si="102"/>
        <v>0</v>
      </c>
      <c r="X110" s="287">
        <f t="shared" si="103"/>
        <v>0</v>
      </c>
      <c r="Y110" s="287">
        <f t="shared" si="104"/>
        <v>0</v>
      </c>
      <c r="Z110" s="287">
        <f t="shared" si="105"/>
        <v>0</v>
      </c>
      <c r="AB110" s="281"/>
    </row>
    <row r="111" spans="2:28" ht="29.25" customHeight="1">
      <c r="B111" s="164"/>
      <c r="C111" s="334"/>
      <c r="D111" s="336"/>
      <c r="E111" s="338"/>
      <c r="F111" s="340"/>
      <c r="G111" s="338"/>
      <c r="H111" s="338"/>
      <c r="I111" s="290" t="s">
        <v>166</v>
      </c>
      <c r="J111" s="290" t="str">
        <f>I111</f>
        <v xml:space="preserve"> </v>
      </c>
      <c r="K111" s="290" t="str">
        <f t="shared" si="106"/>
        <v xml:space="preserve"> </v>
      </c>
      <c r="L111" s="290" t="str">
        <f t="shared" si="91"/>
        <v xml:space="preserve"> </v>
      </c>
      <c r="M111" s="290" t="str">
        <f t="shared" si="92"/>
        <v xml:space="preserve"> </v>
      </c>
      <c r="N111" s="290" t="str">
        <f t="shared" si="93"/>
        <v xml:space="preserve"> </v>
      </c>
      <c r="O111" s="290" t="str">
        <f t="shared" si="94"/>
        <v xml:space="preserve"> </v>
      </c>
      <c r="P111" s="290" t="str">
        <f t="shared" si="95"/>
        <v xml:space="preserve"> </v>
      </c>
      <c r="Q111" s="290" t="str">
        <f t="shared" si="96"/>
        <v xml:space="preserve"> </v>
      </c>
      <c r="R111" s="290" t="str">
        <f t="shared" si="97"/>
        <v xml:space="preserve"> </v>
      </c>
      <c r="S111" s="290" t="str">
        <f t="shared" si="98"/>
        <v xml:space="preserve"> </v>
      </c>
      <c r="T111" s="290" t="str">
        <f t="shared" si="99"/>
        <v xml:space="preserve"> </v>
      </c>
      <c r="U111" s="290" t="str">
        <f t="shared" si="100"/>
        <v xml:space="preserve"> </v>
      </c>
      <c r="V111" s="290" t="str">
        <f t="shared" si="101"/>
        <v xml:space="preserve"> </v>
      </c>
      <c r="W111" s="290" t="str">
        <f t="shared" si="102"/>
        <v xml:space="preserve"> </v>
      </c>
      <c r="X111" s="290" t="str">
        <f t="shared" si="103"/>
        <v xml:space="preserve"> </v>
      </c>
      <c r="Y111" s="290" t="str">
        <f t="shared" si="104"/>
        <v xml:space="preserve"> </v>
      </c>
      <c r="Z111" s="290" t="str">
        <f t="shared" si="105"/>
        <v xml:space="preserve"> </v>
      </c>
      <c r="AB111" s="281"/>
    </row>
    <row r="112" spans="2:28" ht="29.25" customHeight="1">
      <c r="B112" s="164"/>
      <c r="C112" s="333" t="s">
        <v>157</v>
      </c>
      <c r="D112" s="335" t="s">
        <v>346</v>
      </c>
      <c r="E112" s="337">
        <v>2012</v>
      </c>
      <c r="F112" s="339" t="s">
        <v>266</v>
      </c>
      <c r="G112" s="337" t="s">
        <v>199</v>
      </c>
      <c r="H112" s="337" t="s">
        <v>200</v>
      </c>
      <c r="I112" s="287">
        <v>250</v>
      </c>
      <c r="J112" s="287">
        <f>I112</f>
        <v>250</v>
      </c>
      <c r="K112" s="287">
        <v>500</v>
      </c>
      <c r="L112" s="287">
        <f t="shared" si="91"/>
        <v>500</v>
      </c>
      <c r="M112" s="287">
        <f t="shared" si="92"/>
        <v>500</v>
      </c>
      <c r="N112" s="287">
        <f t="shared" si="93"/>
        <v>500</v>
      </c>
      <c r="O112" s="287">
        <f t="shared" si="94"/>
        <v>500</v>
      </c>
      <c r="P112" s="287">
        <f t="shared" si="95"/>
        <v>500</v>
      </c>
      <c r="Q112" s="287">
        <f t="shared" si="96"/>
        <v>500</v>
      </c>
      <c r="R112" s="287">
        <f t="shared" si="97"/>
        <v>500</v>
      </c>
      <c r="S112" s="287">
        <f t="shared" si="98"/>
        <v>500</v>
      </c>
      <c r="T112" s="287">
        <f t="shared" si="99"/>
        <v>500</v>
      </c>
      <c r="U112" s="287">
        <f t="shared" si="100"/>
        <v>500</v>
      </c>
      <c r="V112" s="287">
        <f t="shared" si="101"/>
        <v>500</v>
      </c>
      <c r="W112" s="287">
        <f t="shared" si="102"/>
        <v>500</v>
      </c>
      <c r="X112" s="287">
        <f t="shared" si="103"/>
        <v>500</v>
      </c>
      <c r="Y112" s="287">
        <f t="shared" si="104"/>
        <v>500</v>
      </c>
      <c r="Z112" s="287">
        <f t="shared" si="105"/>
        <v>500</v>
      </c>
      <c r="AB112" s="281"/>
    </row>
    <row r="113" spans="2:28" ht="29.25" customHeight="1">
      <c r="B113" s="164"/>
      <c r="C113" s="334"/>
      <c r="D113" s="336"/>
      <c r="E113" s="338"/>
      <c r="F113" s="340"/>
      <c r="G113" s="338"/>
      <c r="H113" s="338"/>
      <c r="I113" s="290" t="s">
        <v>166</v>
      </c>
      <c r="J113" s="290" t="str">
        <f>I113</f>
        <v xml:space="preserve"> </v>
      </c>
      <c r="K113" s="290" t="str">
        <f t="shared" si="106"/>
        <v xml:space="preserve"> </v>
      </c>
      <c r="L113" s="290" t="str">
        <f t="shared" si="91"/>
        <v xml:space="preserve"> </v>
      </c>
      <c r="M113" s="290" t="str">
        <f t="shared" si="92"/>
        <v xml:space="preserve"> </v>
      </c>
      <c r="N113" s="290" t="str">
        <f t="shared" si="93"/>
        <v xml:space="preserve"> </v>
      </c>
      <c r="O113" s="290" t="str">
        <f t="shared" si="94"/>
        <v xml:space="preserve"> </v>
      </c>
      <c r="P113" s="290" t="str">
        <f t="shared" si="95"/>
        <v xml:space="preserve"> </v>
      </c>
      <c r="Q113" s="290" t="str">
        <f t="shared" si="96"/>
        <v xml:space="preserve"> </v>
      </c>
      <c r="R113" s="290" t="str">
        <f t="shared" si="97"/>
        <v xml:space="preserve"> </v>
      </c>
      <c r="S113" s="290" t="str">
        <f t="shared" si="98"/>
        <v xml:space="preserve"> </v>
      </c>
      <c r="T113" s="290" t="str">
        <f t="shared" si="99"/>
        <v xml:space="preserve"> </v>
      </c>
      <c r="U113" s="290" t="str">
        <f t="shared" si="100"/>
        <v xml:space="preserve"> </v>
      </c>
      <c r="V113" s="290" t="str">
        <f t="shared" si="101"/>
        <v xml:space="preserve"> </v>
      </c>
      <c r="W113" s="290" t="str">
        <f t="shared" si="102"/>
        <v xml:space="preserve"> </v>
      </c>
      <c r="X113" s="290" t="str">
        <f t="shared" si="103"/>
        <v xml:space="preserve"> </v>
      </c>
      <c r="Y113" s="290" t="str">
        <f t="shared" si="104"/>
        <v xml:space="preserve"> </v>
      </c>
      <c r="Z113" s="290" t="str">
        <f t="shared" si="105"/>
        <v xml:space="preserve"> </v>
      </c>
      <c r="AB113" s="281"/>
    </row>
    <row r="114" spans="2:28" ht="29.25" customHeight="1">
      <c r="B114" s="164"/>
      <c r="C114" s="333" t="s">
        <v>158</v>
      </c>
      <c r="D114" s="335" t="s">
        <v>372</v>
      </c>
      <c r="E114" s="337">
        <v>2012</v>
      </c>
      <c r="F114" s="339" t="s">
        <v>265</v>
      </c>
      <c r="G114" s="337" t="s">
        <v>282</v>
      </c>
      <c r="H114" s="337" t="s">
        <v>282</v>
      </c>
      <c r="I114" s="287">
        <v>1000</v>
      </c>
      <c r="J114" s="287">
        <v>2000</v>
      </c>
      <c r="K114" s="287">
        <v>3000</v>
      </c>
      <c r="L114" s="287">
        <f t="shared" si="91"/>
        <v>3000</v>
      </c>
      <c r="M114" s="287">
        <f t="shared" si="92"/>
        <v>3000</v>
      </c>
      <c r="N114" s="287">
        <f t="shared" si="93"/>
        <v>3000</v>
      </c>
      <c r="O114" s="287">
        <f t="shared" si="94"/>
        <v>3000</v>
      </c>
      <c r="P114" s="287">
        <f t="shared" si="95"/>
        <v>3000</v>
      </c>
      <c r="Q114" s="287">
        <f t="shared" si="96"/>
        <v>3000</v>
      </c>
      <c r="R114" s="287">
        <f t="shared" si="97"/>
        <v>3000</v>
      </c>
      <c r="S114" s="287">
        <f t="shared" si="98"/>
        <v>3000</v>
      </c>
      <c r="T114" s="287">
        <f t="shared" si="99"/>
        <v>3000</v>
      </c>
      <c r="U114" s="287">
        <f t="shared" si="100"/>
        <v>3000</v>
      </c>
      <c r="V114" s="287">
        <f t="shared" si="101"/>
        <v>3000</v>
      </c>
      <c r="W114" s="287">
        <f t="shared" si="102"/>
        <v>3000</v>
      </c>
      <c r="X114" s="287">
        <f t="shared" si="103"/>
        <v>3000</v>
      </c>
      <c r="Y114" s="287">
        <f t="shared" si="104"/>
        <v>3000</v>
      </c>
      <c r="Z114" s="287">
        <f t="shared" si="105"/>
        <v>3000</v>
      </c>
      <c r="AB114" s="281"/>
    </row>
    <row r="115" spans="2:28" ht="29.25" customHeight="1">
      <c r="B115" s="164"/>
      <c r="C115" s="334"/>
      <c r="D115" s="336"/>
      <c r="E115" s="338"/>
      <c r="F115" s="340"/>
      <c r="G115" s="338"/>
      <c r="H115" s="338"/>
      <c r="I115" s="290" t="s">
        <v>166</v>
      </c>
      <c r="J115" s="290" t="str">
        <f>I115</f>
        <v xml:space="preserve"> </v>
      </c>
      <c r="K115" s="290" t="str">
        <f t="shared" si="106"/>
        <v xml:space="preserve"> </v>
      </c>
      <c r="L115" s="290" t="str">
        <f t="shared" si="91"/>
        <v xml:space="preserve"> </v>
      </c>
      <c r="M115" s="290" t="str">
        <f t="shared" si="92"/>
        <v xml:space="preserve"> </v>
      </c>
      <c r="N115" s="290" t="str">
        <f t="shared" si="93"/>
        <v xml:space="preserve"> </v>
      </c>
      <c r="O115" s="290" t="str">
        <f t="shared" si="94"/>
        <v xml:space="preserve"> </v>
      </c>
      <c r="P115" s="290" t="str">
        <f t="shared" si="95"/>
        <v xml:space="preserve"> </v>
      </c>
      <c r="Q115" s="290" t="str">
        <f t="shared" si="96"/>
        <v xml:space="preserve"> </v>
      </c>
      <c r="R115" s="290" t="str">
        <f t="shared" si="97"/>
        <v xml:space="preserve"> </v>
      </c>
      <c r="S115" s="290" t="str">
        <f t="shared" si="98"/>
        <v xml:space="preserve"> </v>
      </c>
      <c r="T115" s="290" t="str">
        <f t="shared" si="99"/>
        <v xml:space="preserve"> </v>
      </c>
      <c r="U115" s="290" t="str">
        <f t="shared" si="100"/>
        <v xml:space="preserve"> </v>
      </c>
      <c r="V115" s="290" t="str">
        <f t="shared" si="101"/>
        <v xml:space="preserve"> </v>
      </c>
      <c r="W115" s="290" t="str">
        <f t="shared" si="102"/>
        <v xml:space="preserve"> </v>
      </c>
      <c r="X115" s="290" t="str">
        <f t="shared" si="103"/>
        <v xml:space="preserve"> </v>
      </c>
      <c r="Y115" s="290" t="str">
        <f t="shared" si="104"/>
        <v xml:space="preserve"> </v>
      </c>
      <c r="Z115" s="290" t="str">
        <f t="shared" si="105"/>
        <v xml:space="preserve"> </v>
      </c>
      <c r="AB115" s="281"/>
    </row>
    <row r="116" spans="2:28" ht="29.25" customHeight="1">
      <c r="B116" s="164"/>
      <c r="C116" s="333" t="s">
        <v>159</v>
      </c>
      <c r="D116" s="335" t="s">
        <v>277</v>
      </c>
      <c r="E116" s="337">
        <v>2017</v>
      </c>
      <c r="F116" s="339" t="s">
        <v>265</v>
      </c>
      <c r="G116" s="337" t="s">
        <v>291</v>
      </c>
      <c r="H116" s="337" t="s">
        <v>292</v>
      </c>
      <c r="I116" s="287">
        <v>0</v>
      </c>
      <c r="J116" s="287">
        <f>I116</f>
        <v>0</v>
      </c>
      <c r="K116" s="287">
        <v>2000</v>
      </c>
      <c r="L116" s="287">
        <f t="shared" si="91"/>
        <v>2000</v>
      </c>
      <c r="M116" s="287">
        <f t="shared" si="92"/>
        <v>2000</v>
      </c>
      <c r="N116" s="287">
        <f t="shared" si="93"/>
        <v>2000</v>
      </c>
      <c r="O116" s="287">
        <f t="shared" si="94"/>
        <v>2000</v>
      </c>
      <c r="P116" s="287">
        <f t="shared" si="95"/>
        <v>2000</v>
      </c>
      <c r="Q116" s="287">
        <f t="shared" si="96"/>
        <v>2000</v>
      </c>
      <c r="R116" s="287">
        <f t="shared" si="97"/>
        <v>2000</v>
      </c>
      <c r="S116" s="287">
        <f t="shared" si="98"/>
        <v>2000</v>
      </c>
      <c r="T116" s="287">
        <f t="shared" si="99"/>
        <v>2000</v>
      </c>
      <c r="U116" s="287">
        <f t="shared" si="100"/>
        <v>2000</v>
      </c>
      <c r="V116" s="287">
        <f t="shared" si="101"/>
        <v>2000</v>
      </c>
      <c r="W116" s="287">
        <f t="shared" si="102"/>
        <v>2000</v>
      </c>
      <c r="X116" s="287">
        <f t="shared" si="103"/>
        <v>2000</v>
      </c>
      <c r="Y116" s="287">
        <f t="shared" si="104"/>
        <v>2000</v>
      </c>
      <c r="Z116" s="287">
        <f t="shared" si="105"/>
        <v>2000</v>
      </c>
      <c r="AB116" s="281"/>
    </row>
    <row r="117" spans="2:28" ht="29.25" customHeight="1">
      <c r="B117" s="164"/>
      <c r="C117" s="334"/>
      <c r="D117" s="336"/>
      <c r="E117" s="338"/>
      <c r="F117" s="340"/>
      <c r="G117" s="338"/>
      <c r="H117" s="338"/>
      <c r="I117" s="290" t="s">
        <v>166</v>
      </c>
      <c r="J117" s="290" t="str">
        <f>I117</f>
        <v xml:space="preserve"> </v>
      </c>
      <c r="K117" s="290" t="str">
        <f t="shared" si="106"/>
        <v xml:space="preserve"> </v>
      </c>
      <c r="L117" s="290" t="str">
        <f t="shared" si="91"/>
        <v xml:space="preserve"> </v>
      </c>
      <c r="M117" s="290" t="str">
        <f t="shared" si="92"/>
        <v xml:space="preserve"> </v>
      </c>
      <c r="N117" s="290" t="str">
        <f t="shared" si="93"/>
        <v xml:space="preserve"> </v>
      </c>
      <c r="O117" s="290" t="str">
        <f t="shared" si="94"/>
        <v xml:space="preserve"> </v>
      </c>
      <c r="P117" s="290" t="str">
        <f t="shared" si="95"/>
        <v xml:space="preserve"> </v>
      </c>
      <c r="Q117" s="290" t="str">
        <f t="shared" si="96"/>
        <v xml:space="preserve"> </v>
      </c>
      <c r="R117" s="290" t="str">
        <f t="shared" si="97"/>
        <v xml:space="preserve"> </v>
      </c>
      <c r="S117" s="290" t="str">
        <f t="shared" si="98"/>
        <v xml:space="preserve"> </v>
      </c>
      <c r="T117" s="290" t="str">
        <f t="shared" si="99"/>
        <v xml:space="preserve"> </v>
      </c>
      <c r="U117" s="290" t="str">
        <f t="shared" si="100"/>
        <v xml:space="preserve"> </v>
      </c>
      <c r="V117" s="290" t="str">
        <f t="shared" si="101"/>
        <v xml:space="preserve"> </v>
      </c>
      <c r="W117" s="290" t="str">
        <f t="shared" si="102"/>
        <v xml:space="preserve"> </v>
      </c>
      <c r="X117" s="290" t="str">
        <f t="shared" si="103"/>
        <v xml:space="preserve"> </v>
      </c>
      <c r="Y117" s="290" t="str">
        <f t="shared" si="104"/>
        <v xml:space="preserve"> </v>
      </c>
      <c r="Z117" s="290" t="str">
        <f t="shared" si="105"/>
        <v xml:space="preserve"> </v>
      </c>
      <c r="AB117" s="281"/>
    </row>
    <row r="118" spans="2:28" ht="29.25" customHeight="1">
      <c r="B118" s="164"/>
      <c r="C118" s="333" t="s">
        <v>160</v>
      </c>
      <c r="D118" s="335" t="s">
        <v>289</v>
      </c>
      <c r="E118" s="337">
        <v>2016</v>
      </c>
      <c r="F118" s="339" t="s">
        <v>265</v>
      </c>
      <c r="G118" s="337" t="s">
        <v>293</v>
      </c>
      <c r="H118" s="337" t="s">
        <v>200</v>
      </c>
      <c r="I118" s="287">
        <v>0</v>
      </c>
      <c r="J118" s="287">
        <v>1000</v>
      </c>
      <c r="K118" s="287">
        <f t="shared" si="106"/>
        <v>1000</v>
      </c>
      <c r="L118" s="287">
        <f t="shared" si="91"/>
        <v>1000</v>
      </c>
      <c r="M118" s="287">
        <f t="shared" si="92"/>
        <v>1000</v>
      </c>
      <c r="N118" s="287">
        <f t="shared" si="93"/>
        <v>1000</v>
      </c>
      <c r="O118" s="287">
        <f t="shared" si="94"/>
        <v>1000</v>
      </c>
      <c r="P118" s="287">
        <f t="shared" si="95"/>
        <v>1000</v>
      </c>
      <c r="Q118" s="287">
        <f t="shared" si="96"/>
        <v>1000</v>
      </c>
      <c r="R118" s="287">
        <f t="shared" si="97"/>
        <v>1000</v>
      </c>
      <c r="S118" s="287">
        <f t="shared" si="98"/>
        <v>1000</v>
      </c>
      <c r="T118" s="287">
        <f t="shared" si="99"/>
        <v>1000</v>
      </c>
      <c r="U118" s="287">
        <f t="shared" si="100"/>
        <v>1000</v>
      </c>
      <c r="V118" s="287">
        <f t="shared" si="101"/>
        <v>1000</v>
      </c>
      <c r="W118" s="287">
        <f t="shared" si="102"/>
        <v>1000</v>
      </c>
      <c r="X118" s="287">
        <f t="shared" si="103"/>
        <v>1000</v>
      </c>
      <c r="Y118" s="287">
        <f t="shared" si="104"/>
        <v>1000</v>
      </c>
      <c r="Z118" s="287">
        <f t="shared" si="105"/>
        <v>1000</v>
      </c>
      <c r="AB118" s="281"/>
    </row>
    <row r="119" spans="2:28" ht="29.25" customHeight="1">
      <c r="B119" s="164"/>
      <c r="C119" s="334"/>
      <c r="D119" s="336"/>
      <c r="E119" s="338"/>
      <c r="F119" s="340"/>
      <c r="G119" s="338"/>
      <c r="H119" s="338"/>
      <c r="I119" s="290" t="s">
        <v>166</v>
      </c>
      <c r="J119" s="290" t="str">
        <f>I119</f>
        <v xml:space="preserve"> </v>
      </c>
      <c r="K119" s="290" t="str">
        <f t="shared" si="106"/>
        <v xml:space="preserve"> </v>
      </c>
      <c r="L119" s="290" t="str">
        <f t="shared" si="91"/>
        <v xml:space="preserve"> </v>
      </c>
      <c r="M119" s="290" t="str">
        <f t="shared" si="92"/>
        <v xml:space="preserve"> </v>
      </c>
      <c r="N119" s="290" t="str">
        <f t="shared" si="93"/>
        <v xml:space="preserve"> </v>
      </c>
      <c r="O119" s="290" t="str">
        <f t="shared" si="94"/>
        <v xml:space="preserve"> </v>
      </c>
      <c r="P119" s="290" t="str">
        <f t="shared" si="95"/>
        <v xml:space="preserve"> </v>
      </c>
      <c r="Q119" s="290" t="str">
        <f t="shared" si="96"/>
        <v xml:space="preserve"> </v>
      </c>
      <c r="R119" s="290" t="str">
        <f t="shared" si="97"/>
        <v xml:space="preserve"> </v>
      </c>
      <c r="S119" s="290" t="str">
        <f t="shared" si="98"/>
        <v xml:space="preserve"> </v>
      </c>
      <c r="T119" s="290" t="str">
        <f t="shared" si="99"/>
        <v xml:space="preserve"> </v>
      </c>
      <c r="U119" s="290" t="str">
        <f t="shared" si="100"/>
        <v xml:space="preserve"> </v>
      </c>
      <c r="V119" s="290" t="str">
        <f t="shared" si="101"/>
        <v xml:space="preserve"> </v>
      </c>
      <c r="W119" s="290" t="str">
        <f t="shared" si="102"/>
        <v xml:space="preserve"> </v>
      </c>
      <c r="X119" s="290" t="str">
        <f t="shared" si="103"/>
        <v xml:space="preserve"> </v>
      </c>
      <c r="Y119" s="290" t="str">
        <f t="shared" si="104"/>
        <v xml:space="preserve"> </v>
      </c>
      <c r="Z119" s="290" t="str">
        <f t="shared" si="105"/>
        <v xml:space="preserve"> </v>
      </c>
      <c r="AB119" s="281"/>
    </row>
    <row r="120" spans="2:28" ht="29.25" customHeight="1">
      <c r="B120" s="164"/>
      <c r="C120" s="333" t="s">
        <v>161</v>
      </c>
      <c r="D120" s="344" t="s">
        <v>326</v>
      </c>
      <c r="E120" s="337">
        <v>2017</v>
      </c>
      <c r="F120" s="339" t="s">
        <v>67</v>
      </c>
      <c r="G120" s="341" t="s">
        <v>328</v>
      </c>
      <c r="H120" s="341" t="s">
        <v>329</v>
      </c>
      <c r="I120" s="287">
        <v>0</v>
      </c>
      <c r="J120" s="287">
        <f>I120</f>
        <v>0</v>
      </c>
      <c r="K120" s="287"/>
      <c r="L120" s="287"/>
      <c r="M120" s="287"/>
      <c r="N120" s="287"/>
      <c r="O120" s="287"/>
      <c r="P120" s="287">
        <f t="shared" si="95"/>
        <v>0</v>
      </c>
      <c r="Q120" s="287">
        <f t="shared" si="96"/>
        <v>0</v>
      </c>
      <c r="R120" s="287">
        <f t="shared" si="97"/>
        <v>0</v>
      </c>
      <c r="S120" s="287">
        <f t="shared" si="98"/>
        <v>0</v>
      </c>
      <c r="T120" s="287">
        <f t="shared" si="99"/>
        <v>0</v>
      </c>
      <c r="U120" s="287">
        <f t="shared" si="100"/>
        <v>0</v>
      </c>
      <c r="V120" s="287">
        <f t="shared" si="101"/>
        <v>0</v>
      </c>
      <c r="W120" s="287">
        <f t="shared" si="102"/>
        <v>0</v>
      </c>
      <c r="X120" s="287">
        <f t="shared" si="103"/>
        <v>0</v>
      </c>
      <c r="Y120" s="287">
        <f t="shared" si="104"/>
        <v>0</v>
      </c>
      <c r="Z120" s="287">
        <f t="shared" si="105"/>
        <v>0</v>
      </c>
      <c r="AB120" s="281"/>
    </row>
    <row r="121" spans="2:28" ht="29.25" customHeight="1">
      <c r="B121" s="164"/>
      <c r="C121" s="334"/>
      <c r="D121" s="336"/>
      <c r="E121" s="338"/>
      <c r="F121" s="340"/>
      <c r="G121" s="338"/>
      <c r="H121" s="338"/>
      <c r="I121" s="290" t="s">
        <v>166</v>
      </c>
      <c r="J121" s="290" t="str">
        <f>I121</f>
        <v xml:space="preserve"> </v>
      </c>
      <c r="K121" s="290" t="str">
        <f t="shared" si="106"/>
        <v xml:space="preserve"> </v>
      </c>
      <c r="L121" s="290" t="str">
        <f t="shared" si="91"/>
        <v xml:space="preserve"> </v>
      </c>
      <c r="M121" s="290" t="str">
        <f t="shared" si="92"/>
        <v xml:space="preserve"> </v>
      </c>
      <c r="N121" s="290" t="str">
        <f t="shared" si="93"/>
        <v xml:space="preserve"> </v>
      </c>
      <c r="O121" s="290" t="str">
        <f t="shared" si="94"/>
        <v xml:space="preserve"> </v>
      </c>
      <c r="P121" s="290" t="str">
        <f t="shared" si="95"/>
        <v xml:space="preserve"> </v>
      </c>
      <c r="Q121" s="290" t="str">
        <f t="shared" si="96"/>
        <v xml:space="preserve"> </v>
      </c>
      <c r="R121" s="290" t="str">
        <f t="shared" si="97"/>
        <v xml:space="preserve"> </v>
      </c>
      <c r="S121" s="290" t="str">
        <f t="shared" si="98"/>
        <v xml:space="preserve"> </v>
      </c>
      <c r="T121" s="290" t="str">
        <f t="shared" si="99"/>
        <v xml:space="preserve"> </v>
      </c>
      <c r="U121" s="290" t="str">
        <f t="shared" si="100"/>
        <v xml:space="preserve"> </v>
      </c>
      <c r="V121" s="290" t="str">
        <f t="shared" si="101"/>
        <v xml:space="preserve"> </v>
      </c>
      <c r="W121" s="290" t="str">
        <f t="shared" si="102"/>
        <v xml:space="preserve"> </v>
      </c>
      <c r="X121" s="290" t="str">
        <f t="shared" si="103"/>
        <v xml:space="preserve"> </v>
      </c>
      <c r="Y121" s="290" t="str">
        <f t="shared" si="104"/>
        <v xml:space="preserve"> </v>
      </c>
      <c r="Z121" s="290" t="str">
        <f t="shared" si="105"/>
        <v xml:space="preserve"> </v>
      </c>
      <c r="AB121" s="281"/>
    </row>
    <row r="122" spans="2:28" ht="29.25" customHeight="1">
      <c r="B122" s="164"/>
      <c r="C122" s="333" t="s">
        <v>164</v>
      </c>
      <c r="D122" s="335" t="s">
        <v>290</v>
      </c>
      <c r="E122" s="337">
        <v>2014</v>
      </c>
      <c r="F122" s="339" t="s">
        <v>266</v>
      </c>
      <c r="G122" s="337" t="s">
        <v>316</v>
      </c>
      <c r="H122" s="337" t="s">
        <v>317</v>
      </c>
      <c r="I122" s="287">
        <v>2000</v>
      </c>
      <c r="J122" s="287">
        <v>3000</v>
      </c>
      <c r="K122" s="287">
        <f t="shared" si="106"/>
        <v>3000</v>
      </c>
      <c r="L122" s="287">
        <f t="shared" si="91"/>
        <v>3000</v>
      </c>
      <c r="M122" s="287">
        <f t="shared" si="92"/>
        <v>3000</v>
      </c>
      <c r="N122" s="287">
        <f t="shared" si="93"/>
        <v>3000</v>
      </c>
      <c r="O122" s="287">
        <f t="shared" si="94"/>
        <v>3000</v>
      </c>
      <c r="P122" s="287">
        <f t="shared" si="95"/>
        <v>3000</v>
      </c>
      <c r="Q122" s="287">
        <f t="shared" si="96"/>
        <v>3000</v>
      </c>
      <c r="R122" s="287">
        <f t="shared" si="97"/>
        <v>3000</v>
      </c>
      <c r="S122" s="287">
        <f t="shared" si="98"/>
        <v>3000</v>
      </c>
      <c r="T122" s="287">
        <f t="shared" si="99"/>
        <v>3000</v>
      </c>
      <c r="U122" s="287">
        <f t="shared" si="100"/>
        <v>3000</v>
      </c>
      <c r="V122" s="287">
        <f t="shared" si="101"/>
        <v>3000</v>
      </c>
      <c r="W122" s="287">
        <f t="shared" si="102"/>
        <v>3000</v>
      </c>
      <c r="X122" s="287">
        <f t="shared" si="103"/>
        <v>3000</v>
      </c>
      <c r="Y122" s="287">
        <f t="shared" si="104"/>
        <v>3000</v>
      </c>
      <c r="Z122" s="287">
        <f t="shared" si="105"/>
        <v>3000</v>
      </c>
      <c r="AB122" s="281"/>
    </row>
    <row r="123" spans="2:28" ht="29.25" customHeight="1">
      <c r="B123" s="164"/>
      <c r="C123" s="334"/>
      <c r="D123" s="336"/>
      <c r="E123" s="338"/>
      <c r="F123" s="340"/>
      <c r="G123" s="338"/>
      <c r="H123" s="338"/>
      <c r="I123" s="290" t="s">
        <v>166</v>
      </c>
      <c r="J123" s="290" t="str">
        <f>I123</f>
        <v xml:space="preserve"> </v>
      </c>
      <c r="K123" s="290" t="str">
        <f t="shared" si="106"/>
        <v xml:space="preserve"> </v>
      </c>
      <c r="L123" s="290" t="str">
        <f t="shared" si="91"/>
        <v xml:space="preserve"> </v>
      </c>
      <c r="M123" s="290" t="str">
        <f t="shared" si="92"/>
        <v xml:space="preserve"> </v>
      </c>
      <c r="N123" s="290" t="str">
        <f t="shared" si="93"/>
        <v xml:space="preserve"> </v>
      </c>
      <c r="O123" s="290" t="str">
        <f t="shared" si="94"/>
        <v xml:space="preserve"> </v>
      </c>
      <c r="P123" s="290" t="str">
        <f t="shared" si="95"/>
        <v xml:space="preserve"> </v>
      </c>
      <c r="Q123" s="290" t="str">
        <f t="shared" si="96"/>
        <v xml:space="preserve"> </v>
      </c>
      <c r="R123" s="290" t="str">
        <f t="shared" si="97"/>
        <v xml:space="preserve"> </v>
      </c>
      <c r="S123" s="290" t="str">
        <f t="shared" si="98"/>
        <v xml:space="preserve"> </v>
      </c>
      <c r="T123" s="290" t="str">
        <f t="shared" si="99"/>
        <v xml:space="preserve"> </v>
      </c>
      <c r="U123" s="290" t="str">
        <f t="shared" si="100"/>
        <v xml:space="preserve"> </v>
      </c>
      <c r="V123" s="290" t="str">
        <f t="shared" si="101"/>
        <v xml:space="preserve"> </v>
      </c>
      <c r="W123" s="290" t="str">
        <f t="shared" si="102"/>
        <v xml:space="preserve"> </v>
      </c>
      <c r="X123" s="290" t="str">
        <f t="shared" si="103"/>
        <v xml:space="preserve"> </v>
      </c>
      <c r="Y123" s="290" t="str">
        <f t="shared" si="104"/>
        <v xml:space="preserve"> </v>
      </c>
      <c r="Z123" s="290" t="str">
        <f t="shared" si="105"/>
        <v xml:space="preserve"> </v>
      </c>
      <c r="AB123" s="281"/>
    </row>
    <row r="124" spans="2:28" ht="29.25" customHeight="1">
      <c r="B124" s="164"/>
      <c r="C124" s="333" t="s">
        <v>165</v>
      </c>
      <c r="D124" s="335" t="s">
        <v>318</v>
      </c>
      <c r="E124" s="337">
        <v>2015</v>
      </c>
      <c r="F124" s="339" t="s">
        <v>265</v>
      </c>
      <c r="G124" s="337" t="s">
        <v>319</v>
      </c>
      <c r="H124" s="337" t="s">
        <v>293</v>
      </c>
      <c r="I124" s="287">
        <v>0</v>
      </c>
      <c r="J124" s="287">
        <v>50</v>
      </c>
      <c r="K124" s="287">
        <v>100</v>
      </c>
      <c r="L124" s="287">
        <f t="shared" si="91"/>
        <v>100</v>
      </c>
      <c r="M124" s="287">
        <f t="shared" si="92"/>
        <v>100</v>
      </c>
      <c r="N124" s="287">
        <f t="shared" si="93"/>
        <v>100</v>
      </c>
      <c r="O124" s="287">
        <f t="shared" si="94"/>
        <v>100</v>
      </c>
      <c r="P124" s="287">
        <f t="shared" si="95"/>
        <v>100</v>
      </c>
      <c r="Q124" s="287">
        <f t="shared" si="96"/>
        <v>100</v>
      </c>
      <c r="R124" s="287">
        <f t="shared" si="97"/>
        <v>100</v>
      </c>
      <c r="S124" s="287">
        <f t="shared" si="98"/>
        <v>100</v>
      </c>
      <c r="T124" s="287">
        <f t="shared" si="99"/>
        <v>100</v>
      </c>
      <c r="U124" s="287">
        <f t="shared" si="100"/>
        <v>100</v>
      </c>
      <c r="V124" s="287">
        <f t="shared" si="101"/>
        <v>100</v>
      </c>
      <c r="W124" s="287">
        <f t="shared" si="102"/>
        <v>100</v>
      </c>
      <c r="X124" s="287">
        <f t="shared" si="103"/>
        <v>100</v>
      </c>
      <c r="Y124" s="287">
        <f t="shared" si="104"/>
        <v>100</v>
      </c>
      <c r="Z124" s="287">
        <f t="shared" si="105"/>
        <v>100</v>
      </c>
      <c r="AB124" s="281"/>
    </row>
    <row r="125" spans="2:28" ht="29.25" customHeight="1">
      <c r="B125" s="164"/>
      <c r="C125" s="334"/>
      <c r="D125" s="336"/>
      <c r="E125" s="338"/>
      <c r="F125" s="340"/>
      <c r="G125" s="338"/>
      <c r="H125" s="338"/>
      <c r="I125" s="290" t="s">
        <v>166</v>
      </c>
      <c r="J125" s="290" t="str">
        <f t="shared" ref="J125:J137" si="107">I125</f>
        <v xml:space="preserve"> </v>
      </c>
      <c r="K125" s="290" t="str">
        <f t="shared" si="106"/>
        <v xml:space="preserve"> </v>
      </c>
      <c r="L125" s="290" t="str">
        <f t="shared" si="91"/>
        <v xml:space="preserve"> </v>
      </c>
      <c r="M125" s="290" t="str">
        <f t="shared" si="92"/>
        <v xml:space="preserve"> </v>
      </c>
      <c r="N125" s="290" t="str">
        <f t="shared" si="93"/>
        <v xml:space="preserve"> </v>
      </c>
      <c r="O125" s="290" t="str">
        <f t="shared" si="94"/>
        <v xml:space="preserve"> </v>
      </c>
      <c r="P125" s="290" t="str">
        <f t="shared" si="95"/>
        <v xml:space="preserve"> </v>
      </c>
      <c r="Q125" s="290" t="str">
        <f t="shared" si="96"/>
        <v xml:space="preserve"> </v>
      </c>
      <c r="R125" s="290" t="str">
        <f t="shared" si="97"/>
        <v xml:space="preserve"> </v>
      </c>
      <c r="S125" s="290" t="str">
        <f t="shared" si="98"/>
        <v xml:space="preserve"> </v>
      </c>
      <c r="T125" s="290" t="str">
        <f t="shared" si="99"/>
        <v xml:space="preserve"> </v>
      </c>
      <c r="U125" s="290" t="str">
        <f t="shared" si="100"/>
        <v xml:space="preserve"> </v>
      </c>
      <c r="V125" s="290" t="str">
        <f t="shared" si="101"/>
        <v xml:space="preserve"> </v>
      </c>
      <c r="W125" s="290" t="str">
        <f t="shared" si="102"/>
        <v xml:space="preserve"> </v>
      </c>
      <c r="X125" s="290" t="str">
        <f t="shared" si="103"/>
        <v xml:space="preserve"> </v>
      </c>
      <c r="Y125" s="290" t="str">
        <f t="shared" si="104"/>
        <v xml:space="preserve"> </v>
      </c>
      <c r="Z125" s="290" t="str">
        <f t="shared" si="105"/>
        <v xml:space="preserve"> </v>
      </c>
      <c r="AB125" s="281"/>
    </row>
    <row r="126" spans="2:28" ht="29.25" customHeight="1">
      <c r="B126" s="164"/>
      <c r="C126" s="333" t="s">
        <v>167</v>
      </c>
      <c r="D126" s="344" t="s">
        <v>330</v>
      </c>
      <c r="E126" s="337">
        <v>2013</v>
      </c>
      <c r="F126" s="339" t="s">
        <v>67</v>
      </c>
      <c r="G126" s="341" t="s">
        <v>331</v>
      </c>
      <c r="H126" s="341" t="s">
        <v>332</v>
      </c>
      <c r="I126" s="287">
        <v>0</v>
      </c>
      <c r="J126" s="287">
        <f t="shared" si="107"/>
        <v>0</v>
      </c>
      <c r="K126" s="287"/>
      <c r="L126" s="287"/>
      <c r="M126" s="287"/>
      <c r="N126" s="287"/>
      <c r="O126" s="287"/>
      <c r="P126" s="287">
        <f t="shared" si="95"/>
        <v>0</v>
      </c>
      <c r="Q126" s="287">
        <f t="shared" si="96"/>
        <v>0</v>
      </c>
      <c r="R126" s="287">
        <f t="shared" si="97"/>
        <v>0</v>
      </c>
      <c r="S126" s="287">
        <f t="shared" si="98"/>
        <v>0</v>
      </c>
      <c r="T126" s="287">
        <f t="shared" si="99"/>
        <v>0</v>
      </c>
      <c r="U126" s="287">
        <f t="shared" si="100"/>
        <v>0</v>
      </c>
      <c r="V126" s="287">
        <f t="shared" si="101"/>
        <v>0</v>
      </c>
      <c r="W126" s="287">
        <f t="shared" si="102"/>
        <v>0</v>
      </c>
      <c r="X126" s="287">
        <f t="shared" si="103"/>
        <v>0</v>
      </c>
      <c r="Y126" s="287">
        <f t="shared" si="104"/>
        <v>0</v>
      </c>
      <c r="Z126" s="287">
        <f t="shared" si="105"/>
        <v>0</v>
      </c>
      <c r="AB126" s="281"/>
    </row>
    <row r="127" spans="2:28" ht="29.25" customHeight="1">
      <c r="B127" s="164"/>
      <c r="C127" s="334"/>
      <c r="D127" s="336"/>
      <c r="E127" s="338"/>
      <c r="F127" s="340"/>
      <c r="G127" s="338"/>
      <c r="H127" s="338"/>
      <c r="I127" s="290" t="s">
        <v>166</v>
      </c>
      <c r="J127" s="290" t="str">
        <f t="shared" si="107"/>
        <v xml:space="preserve"> </v>
      </c>
      <c r="K127" s="290" t="str">
        <f t="shared" si="106"/>
        <v xml:space="preserve"> </v>
      </c>
      <c r="L127" s="290" t="str">
        <f t="shared" si="91"/>
        <v xml:space="preserve"> </v>
      </c>
      <c r="M127" s="290" t="str">
        <f t="shared" si="92"/>
        <v xml:space="preserve"> </v>
      </c>
      <c r="N127" s="290" t="str">
        <f t="shared" si="93"/>
        <v xml:space="preserve"> </v>
      </c>
      <c r="O127" s="290" t="str">
        <f t="shared" si="94"/>
        <v xml:space="preserve"> </v>
      </c>
      <c r="P127" s="290" t="str">
        <f t="shared" si="95"/>
        <v xml:space="preserve"> </v>
      </c>
      <c r="Q127" s="290" t="str">
        <f t="shared" si="96"/>
        <v xml:space="preserve"> </v>
      </c>
      <c r="R127" s="290" t="str">
        <f t="shared" si="97"/>
        <v xml:space="preserve"> </v>
      </c>
      <c r="S127" s="290" t="str">
        <f t="shared" si="98"/>
        <v xml:space="preserve"> </v>
      </c>
      <c r="T127" s="290" t="str">
        <f t="shared" si="99"/>
        <v xml:space="preserve"> </v>
      </c>
      <c r="U127" s="290" t="str">
        <f t="shared" si="100"/>
        <v xml:space="preserve"> </v>
      </c>
      <c r="V127" s="290" t="str">
        <f t="shared" si="101"/>
        <v xml:space="preserve"> </v>
      </c>
      <c r="W127" s="290" t="str">
        <f t="shared" si="102"/>
        <v xml:space="preserve"> </v>
      </c>
      <c r="X127" s="290" t="str">
        <f t="shared" si="103"/>
        <v xml:space="preserve"> </v>
      </c>
      <c r="Y127" s="290" t="str">
        <f t="shared" si="104"/>
        <v xml:space="preserve"> </v>
      </c>
      <c r="Z127" s="290" t="str">
        <f t="shared" si="105"/>
        <v xml:space="preserve"> </v>
      </c>
      <c r="AB127" s="281"/>
    </row>
    <row r="128" spans="2:28" ht="29.25" customHeight="1">
      <c r="B128" s="164"/>
      <c r="C128" s="333" t="s">
        <v>80</v>
      </c>
      <c r="D128" s="350" t="s">
        <v>347</v>
      </c>
      <c r="E128" s="337">
        <v>2023</v>
      </c>
      <c r="F128" s="339" t="s">
        <v>265</v>
      </c>
      <c r="G128" s="337" t="s">
        <v>278</v>
      </c>
      <c r="H128" s="337" t="s">
        <v>278</v>
      </c>
      <c r="I128" s="287">
        <v>0</v>
      </c>
      <c r="J128" s="287">
        <f t="shared" si="107"/>
        <v>0</v>
      </c>
      <c r="K128" s="287">
        <f t="shared" si="106"/>
        <v>0</v>
      </c>
      <c r="L128" s="287">
        <f t="shared" si="91"/>
        <v>0</v>
      </c>
      <c r="M128" s="287">
        <f t="shared" si="92"/>
        <v>0</v>
      </c>
      <c r="N128" s="287">
        <f t="shared" si="93"/>
        <v>0</v>
      </c>
      <c r="O128" s="287">
        <f t="shared" si="94"/>
        <v>0</v>
      </c>
      <c r="P128" s="287">
        <f t="shared" si="95"/>
        <v>0</v>
      </c>
      <c r="Q128" s="287">
        <f t="shared" si="96"/>
        <v>0</v>
      </c>
      <c r="R128" s="287">
        <f t="shared" si="97"/>
        <v>0</v>
      </c>
      <c r="S128" s="287">
        <f t="shared" si="98"/>
        <v>0</v>
      </c>
      <c r="T128" s="287">
        <f t="shared" si="99"/>
        <v>0</v>
      </c>
      <c r="U128" s="287">
        <f t="shared" si="100"/>
        <v>0</v>
      </c>
      <c r="V128" s="287">
        <f t="shared" si="101"/>
        <v>0</v>
      </c>
      <c r="W128" s="287">
        <f t="shared" si="102"/>
        <v>0</v>
      </c>
      <c r="X128" s="287">
        <f t="shared" si="103"/>
        <v>0</v>
      </c>
      <c r="Y128" s="287">
        <f t="shared" si="104"/>
        <v>0</v>
      </c>
      <c r="Z128" s="287">
        <f t="shared" si="105"/>
        <v>0</v>
      </c>
      <c r="AB128" s="281"/>
    </row>
    <row r="129" spans="2:28" ht="29.25" customHeight="1">
      <c r="B129" s="164"/>
      <c r="C129" s="334"/>
      <c r="D129" s="336"/>
      <c r="E129" s="338"/>
      <c r="F129" s="340"/>
      <c r="G129" s="338"/>
      <c r="H129" s="338"/>
      <c r="I129" s="290" t="s">
        <v>166</v>
      </c>
      <c r="J129" s="290" t="str">
        <f t="shared" si="107"/>
        <v xml:space="preserve"> </v>
      </c>
      <c r="K129" s="290" t="str">
        <f t="shared" si="106"/>
        <v xml:space="preserve"> </v>
      </c>
      <c r="L129" s="290" t="str">
        <f t="shared" si="91"/>
        <v xml:space="preserve"> </v>
      </c>
      <c r="M129" s="290" t="str">
        <f t="shared" si="92"/>
        <v xml:space="preserve"> </v>
      </c>
      <c r="N129" s="290" t="str">
        <f t="shared" si="93"/>
        <v xml:space="preserve"> </v>
      </c>
      <c r="O129" s="290" t="str">
        <f t="shared" si="94"/>
        <v xml:space="preserve"> </v>
      </c>
      <c r="P129" s="290" t="str">
        <f t="shared" si="95"/>
        <v xml:space="preserve"> </v>
      </c>
      <c r="Q129" s="290" t="str">
        <f t="shared" si="96"/>
        <v xml:space="preserve"> </v>
      </c>
      <c r="R129" s="290" t="str">
        <f t="shared" si="97"/>
        <v xml:space="preserve"> </v>
      </c>
      <c r="S129" s="290" t="str">
        <f t="shared" si="98"/>
        <v xml:space="preserve"> </v>
      </c>
      <c r="T129" s="290" t="str">
        <f t="shared" si="99"/>
        <v xml:space="preserve"> </v>
      </c>
      <c r="U129" s="290" t="str">
        <f t="shared" si="100"/>
        <v xml:space="preserve"> </v>
      </c>
      <c r="V129" s="290" t="str">
        <f t="shared" si="101"/>
        <v xml:space="preserve"> </v>
      </c>
      <c r="W129" s="290" t="str">
        <f t="shared" si="102"/>
        <v xml:space="preserve"> </v>
      </c>
      <c r="X129" s="290" t="str">
        <f t="shared" si="103"/>
        <v xml:space="preserve"> </v>
      </c>
      <c r="Y129" s="290" t="str">
        <f t="shared" si="104"/>
        <v xml:space="preserve"> </v>
      </c>
      <c r="Z129" s="290" t="str">
        <f t="shared" si="105"/>
        <v xml:space="preserve"> </v>
      </c>
      <c r="AB129" s="281"/>
    </row>
    <row r="130" spans="2:28" ht="29.25" customHeight="1">
      <c r="B130" s="164"/>
      <c r="C130" s="333" t="s">
        <v>81</v>
      </c>
      <c r="D130" s="335" t="s">
        <v>348</v>
      </c>
      <c r="E130" s="337">
        <v>2021</v>
      </c>
      <c r="F130" s="339" t="s">
        <v>67</v>
      </c>
      <c r="G130" s="341" t="s">
        <v>278</v>
      </c>
      <c r="H130" s="341" t="s">
        <v>278</v>
      </c>
      <c r="I130" s="287">
        <v>0</v>
      </c>
      <c r="J130" s="287">
        <f t="shared" si="107"/>
        <v>0</v>
      </c>
      <c r="K130" s="287">
        <f t="shared" si="106"/>
        <v>0</v>
      </c>
      <c r="L130" s="287">
        <f t="shared" si="91"/>
        <v>0</v>
      </c>
      <c r="M130" s="287">
        <f t="shared" si="92"/>
        <v>0</v>
      </c>
      <c r="N130" s="287">
        <f t="shared" si="93"/>
        <v>0</v>
      </c>
      <c r="O130" s="287">
        <f t="shared" si="94"/>
        <v>0</v>
      </c>
      <c r="P130" s="287">
        <f t="shared" si="95"/>
        <v>0</v>
      </c>
      <c r="Q130" s="287">
        <f t="shared" si="96"/>
        <v>0</v>
      </c>
      <c r="R130" s="287">
        <f t="shared" si="97"/>
        <v>0</v>
      </c>
      <c r="S130" s="287">
        <f t="shared" si="98"/>
        <v>0</v>
      </c>
      <c r="T130" s="287">
        <f t="shared" si="99"/>
        <v>0</v>
      </c>
      <c r="U130" s="287">
        <f t="shared" si="100"/>
        <v>0</v>
      </c>
      <c r="V130" s="287">
        <f t="shared" si="101"/>
        <v>0</v>
      </c>
      <c r="W130" s="287">
        <f t="shared" si="102"/>
        <v>0</v>
      </c>
      <c r="X130" s="287">
        <f t="shared" si="103"/>
        <v>0</v>
      </c>
      <c r="Y130" s="287">
        <f t="shared" si="104"/>
        <v>0</v>
      </c>
      <c r="Z130" s="287">
        <f t="shared" si="105"/>
        <v>0</v>
      </c>
      <c r="AB130" s="281"/>
    </row>
    <row r="131" spans="2:28" ht="29.25" customHeight="1">
      <c r="B131" s="164"/>
      <c r="C131" s="334"/>
      <c r="D131" s="336"/>
      <c r="E131" s="338"/>
      <c r="F131" s="340"/>
      <c r="G131" s="338"/>
      <c r="H131" s="338"/>
      <c r="I131" s="290" t="s">
        <v>166</v>
      </c>
      <c r="J131" s="290" t="str">
        <f t="shared" si="107"/>
        <v xml:space="preserve"> </v>
      </c>
      <c r="K131" s="290" t="str">
        <f t="shared" si="106"/>
        <v xml:space="preserve"> </v>
      </c>
      <c r="L131" s="290" t="str">
        <f t="shared" si="91"/>
        <v xml:space="preserve"> </v>
      </c>
      <c r="M131" s="290" t="str">
        <f t="shared" si="92"/>
        <v xml:space="preserve"> </v>
      </c>
      <c r="N131" s="290" t="str">
        <f t="shared" si="93"/>
        <v xml:space="preserve"> </v>
      </c>
      <c r="O131" s="290" t="str">
        <f t="shared" si="94"/>
        <v xml:space="preserve"> </v>
      </c>
      <c r="P131" s="290" t="str">
        <f t="shared" si="95"/>
        <v xml:space="preserve"> </v>
      </c>
      <c r="Q131" s="290" t="str">
        <f t="shared" si="96"/>
        <v xml:space="preserve"> </v>
      </c>
      <c r="R131" s="290" t="str">
        <f t="shared" si="97"/>
        <v xml:space="preserve"> </v>
      </c>
      <c r="S131" s="290" t="str">
        <f t="shared" si="98"/>
        <v xml:space="preserve"> </v>
      </c>
      <c r="T131" s="290" t="str">
        <f t="shared" si="99"/>
        <v xml:space="preserve"> </v>
      </c>
      <c r="U131" s="290" t="str">
        <f t="shared" si="100"/>
        <v xml:space="preserve"> </v>
      </c>
      <c r="V131" s="290" t="str">
        <f t="shared" si="101"/>
        <v xml:space="preserve"> </v>
      </c>
      <c r="W131" s="290" t="str">
        <f t="shared" si="102"/>
        <v xml:space="preserve"> </v>
      </c>
      <c r="X131" s="290" t="str">
        <f t="shared" si="103"/>
        <v xml:space="preserve"> </v>
      </c>
      <c r="Y131" s="290" t="str">
        <f t="shared" si="104"/>
        <v xml:space="preserve"> </v>
      </c>
      <c r="Z131" s="290" t="str">
        <f t="shared" si="105"/>
        <v xml:space="preserve"> </v>
      </c>
      <c r="AB131" s="281"/>
    </row>
    <row r="132" spans="2:28" ht="29.25" customHeight="1">
      <c r="B132" s="164"/>
      <c r="C132" s="333" t="s">
        <v>82</v>
      </c>
      <c r="D132" s="335"/>
      <c r="E132" s="337"/>
      <c r="F132" s="339"/>
      <c r="G132" s="337"/>
      <c r="H132" s="337"/>
      <c r="I132" s="287">
        <v>0</v>
      </c>
      <c r="J132" s="287">
        <f t="shared" si="107"/>
        <v>0</v>
      </c>
      <c r="K132" s="287">
        <f t="shared" si="106"/>
        <v>0</v>
      </c>
      <c r="L132" s="287">
        <f t="shared" si="91"/>
        <v>0</v>
      </c>
      <c r="M132" s="287">
        <f t="shared" si="92"/>
        <v>0</v>
      </c>
      <c r="N132" s="287">
        <f t="shared" si="93"/>
        <v>0</v>
      </c>
      <c r="O132" s="287">
        <f t="shared" si="94"/>
        <v>0</v>
      </c>
      <c r="P132" s="287">
        <f t="shared" si="95"/>
        <v>0</v>
      </c>
      <c r="Q132" s="287">
        <f t="shared" si="96"/>
        <v>0</v>
      </c>
      <c r="R132" s="287">
        <f t="shared" si="97"/>
        <v>0</v>
      </c>
      <c r="S132" s="287">
        <f t="shared" si="98"/>
        <v>0</v>
      </c>
      <c r="T132" s="287">
        <f t="shared" si="99"/>
        <v>0</v>
      </c>
      <c r="U132" s="287">
        <f t="shared" si="100"/>
        <v>0</v>
      </c>
      <c r="V132" s="287">
        <f t="shared" si="101"/>
        <v>0</v>
      </c>
      <c r="W132" s="287">
        <f t="shared" si="102"/>
        <v>0</v>
      </c>
      <c r="X132" s="287">
        <f t="shared" si="103"/>
        <v>0</v>
      </c>
      <c r="Y132" s="287">
        <f t="shared" si="104"/>
        <v>0</v>
      </c>
      <c r="Z132" s="287">
        <f t="shared" si="105"/>
        <v>0</v>
      </c>
      <c r="AB132" s="281"/>
    </row>
    <row r="133" spans="2:28" ht="29.25" customHeight="1">
      <c r="B133" s="164"/>
      <c r="C133" s="334"/>
      <c r="D133" s="336"/>
      <c r="E133" s="338"/>
      <c r="F133" s="340"/>
      <c r="G133" s="338"/>
      <c r="H133" s="338"/>
      <c r="I133" s="290" t="s">
        <v>166</v>
      </c>
      <c r="J133" s="290" t="str">
        <f t="shared" si="107"/>
        <v xml:space="preserve"> </v>
      </c>
      <c r="K133" s="290" t="str">
        <f t="shared" si="106"/>
        <v xml:space="preserve"> </v>
      </c>
      <c r="L133" s="290" t="str">
        <f t="shared" si="91"/>
        <v xml:space="preserve"> </v>
      </c>
      <c r="M133" s="290" t="str">
        <f t="shared" si="92"/>
        <v xml:space="preserve"> </v>
      </c>
      <c r="N133" s="290" t="str">
        <f t="shared" si="93"/>
        <v xml:space="preserve"> </v>
      </c>
      <c r="O133" s="290" t="str">
        <f t="shared" si="94"/>
        <v xml:space="preserve"> </v>
      </c>
      <c r="P133" s="290" t="str">
        <f t="shared" si="95"/>
        <v xml:space="preserve"> </v>
      </c>
      <c r="Q133" s="290" t="str">
        <f t="shared" si="96"/>
        <v xml:space="preserve"> </v>
      </c>
      <c r="R133" s="290" t="str">
        <f t="shared" si="97"/>
        <v xml:space="preserve"> </v>
      </c>
      <c r="S133" s="290" t="str">
        <f t="shared" si="98"/>
        <v xml:space="preserve"> </v>
      </c>
      <c r="T133" s="290" t="str">
        <f t="shared" si="99"/>
        <v xml:space="preserve"> </v>
      </c>
      <c r="U133" s="290" t="str">
        <f t="shared" si="100"/>
        <v xml:space="preserve"> </v>
      </c>
      <c r="V133" s="290" t="str">
        <f t="shared" si="101"/>
        <v xml:space="preserve"> </v>
      </c>
      <c r="W133" s="290" t="str">
        <f t="shared" si="102"/>
        <v xml:space="preserve"> </v>
      </c>
      <c r="X133" s="290" t="str">
        <f t="shared" si="103"/>
        <v xml:space="preserve"> </v>
      </c>
      <c r="Y133" s="290" t="str">
        <f t="shared" si="104"/>
        <v xml:space="preserve"> </v>
      </c>
      <c r="Z133" s="290" t="str">
        <f t="shared" si="105"/>
        <v xml:space="preserve"> </v>
      </c>
      <c r="AB133" s="281"/>
    </row>
    <row r="134" spans="2:28" ht="29.25" customHeight="1">
      <c r="B134" s="164"/>
      <c r="C134" s="333" t="s">
        <v>83</v>
      </c>
      <c r="D134" s="335"/>
      <c r="E134" s="337"/>
      <c r="F134" s="339"/>
      <c r="G134" s="337"/>
      <c r="H134" s="337"/>
      <c r="I134" s="287">
        <v>0</v>
      </c>
      <c r="J134" s="287">
        <f t="shared" si="107"/>
        <v>0</v>
      </c>
      <c r="K134" s="287">
        <f t="shared" ref="K134:O135" si="108">J134</f>
        <v>0</v>
      </c>
      <c r="L134" s="287">
        <f t="shared" si="108"/>
        <v>0</v>
      </c>
      <c r="M134" s="287">
        <f t="shared" si="108"/>
        <v>0</v>
      </c>
      <c r="N134" s="287">
        <f t="shared" si="108"/>
        <v>0</v>
      </c>
      <c r="O134" s="287">
        <f t="shared" si="108"/>
        <v>0</v>
      </c>
      <c r="P134" s="287">
        <f t="shared" si="95"/>
        <v>0</v>
      </c>
      <c r="Q134" s="287">
        <f t="shared" si="96"/>
        <v>0</v>
      </c>
      <c r="R134" s="287">
        <f t="shared" si="97"/>
        <v>0</v>
      </c>
      <c r="S134" s="287">
        <f t="shared" si="98"/>
        <v>0</v>
      </c>
      <c r="T134" s="287">
        <f t="shared" si="99"/>
        <v>0</v>
      </c>
      <c r="U134" s="287">
        <f t="shared" si="100"/>
        <v>0</v>
      </c>
      <c r="V134" s="287">
        <f t="shared" si="101"/>
        <v>0</v>
      </c>
      <c r="W134" s="287">
        <f t="shared" si="102"/>
        <v>0</v>
      </c>
      <c r="X134" s="287">
        <f t="shared" si="103"/>
        <v>0</v>
      </c>
      <c r="Y134" s="287">
        <f t="shared" si="104"/>
        <v>0</v>
      </c>
      <c r="Z134" s="287">
        <f t="shared" si="105"/>
        <v>0</v>
      </c>
      <c r="AB134" s="281"/>
    </row>
    <row r="135" spans="2:28" ht="29.25" customHeight="1">
      <c r="B135" s="164"/>
      <c r="C135" s="334"/>
      <c r="D135" s="336"/>
      <c r="E135" s="338"/>
      <c r="F135" s="340"/>
      <c r="G135" s="338"/>
      <c r="H135" s="338"/>
      <c r="I135" s="290" t="s">
        <v>166</v>
      </c>
      <c r="J135" s="290" t="str">
        <f t="shared" si="107"/>
        <v xml:space="preserve"> </v>
      </c>
      <c r="K135" s="290" t="str">
        <f t="shared" si="108"/>
        <v xml:space="preserve"> </v>
      </c>
      <c r="L135" s="290" t="str">
        <f t="shared" si="108"/>
        <v xml:space="preserve"> </v>
      </c>
      <c r="M135" s="290" t="str">
        <f t="shared" si="108"/>
        <v xml:space="preserve"> </v>
      </c>
      <c r="N135" s="290" t="str">
        <f t="shared" si="108"/>
        <v xml:space="preserve"> </v>
      </c>
      <c r="O135" s="290" t="str">
        <f t="shared" si="108"/>
        <v xml:space="preserve"> </v>
      </c>
      <c r="P135" s="290" t="str">
        <f t="shared" si="95"/>
        <v xml:space="preserve"> </v>
      </c>
      <c r="Q135" s="290" t="str">
        <f t="shared" si="96"/>
        <v xml:space="preserve"> </v>
      </c>
      <c r="R135" s="290" t="str">
        <f t="shared" si="97"/>
        <v xml:space="preserve"> </v>
      </c>
      <c r="S135" s="290" t="str">
        <f t="shared" si="98"/>
        <v xml:space="preserve"> </v>
      </c>
      <c r="T135" s="290" t="str">
        <f t="shared" si="99"/>
        <v xml:space="preserve"> </v>
      </c>
      <c r="U135" s="290" t="str">
        <f t="shared" si="100"/>
        <v xml:space="preserve"> </v>
      </c>
      <c r="V135" s="290" t="str">
        <f t="shared" si="101"/>
        <v xml:space="preserve"> </v>
      </c>
      <c r="W135" s="290" t="str">
        <f t="shared" si="102"/>
        <v xml:space="preserve"> </v>
      </c>
      <c r="X135" s="290" t="str">
        <f t="shared" si="103"/>
        <v xml:space="preserve"> </v>
      </c>
      <c r="Y135" s="290" t="str">
        <f t="shared" si="104"/>
        <v xml:space="preserve"> </v>
      </c>
      <c r="Z135" s="290" t="str">
        <f t="shared" si="105"/>
        <v xml:space="preserve"> </v>
      </c>
      <c r="AB135" s="281"/>
    </row>
    <row r="136" spans="2:28" ht="29.25" customHeight="1">
      <c r="B136" s="164"/>
      <c r="C136" s="333" t="s">
        <v>253</v>
      </c>
      <c r="D136" s="335"/>
      <c r="E136" s="337"/>
      <c r="F136" s="339"/>
      <c r="G136" s="337"/>
      <c r="H136" s="337"/>
      <c r="I136" s="287">
        <v>0</v>
      </c>
      <c r="J136" s="287">
        <f t="shared" si="107"/>
        <v>0</v>
      </c>
      <c r="K136" s="287">
        <f t="shared" si="106"/>
        <v>0</v>
      </c>
      <c r="L136" s="287">
        <f t="shared" si="91"/>
        <v>0</v>
      </c>
      <c r="M136" s="287">
        <f t="shared" si="92"/>
        <v>0</v>
      </c>
      <c r="N136" s="287">
        <f>M136</f>
        <v>0</v>
      </c>
      <c r="O136" s="287">
        <f t="shared" si="94"/>
        <v>0</v>
      </c>
      <c r="P136" s="287">
        <f t="shared" si="95"/>
        <v>0</v>
      </c>
      <c r="Q136" s="287">
        <f t="shared" si="96"/>
        <v>0</v>
      </c>
      <c r="R136" s="287">
        <f t="shared" si="97"/>
        <v>0</v>
      </c>
      <c r="S136" s="287">
        <f t="shared" si="98"/>
        <v>0</v>
      </c>
      <c r="T136" s="287">
        <f t="shared" si="99"/>
        <v>0</v>
      </c>
      <c r="U136" s="287">
        <f t="shared" si="100"/>
        <v>0</v>
      </c>
      <c r="V136" s="287">
        <f t="shared" si="101"/>
        <v>0</v>
      </c>
      <c r="W136" s="287">
        <f t="shared" si="102"/>
        <v>0</v>
      </c>
      <c r="X136" s="287">
        <f t="shared" si="103"/>
        <v>0</v>
      </c>
      <c r="Y136" s="287">
        <f t="shared" si="104"/>
        <v>0</v>
      </c>
      <c r="Z136" s="287">
        <f t="shared" si="105"/>
        <v>0</v>
      </c>
      <c r="AB136" s="281"/>
    </row>
    <row r="137" spans="2:28" ht="29.25" customHeight="1">
      <c r="B137" s="164"/>
      <c r="C137" s="334"/>
      <c r="D137" s="336"/>
      <c r="E137" s="338"/>
      <c r="F137" s="340"/>
      <c r="G137" s="338"/>
      <c r="H137" s="338"/>
      <c r="I137" s="290" t="s">
        <v>166</v>
      </c>
      <c r="J137" s="290" t="str">
        <f t="shared" si="107"/>
        <v xml:space="preserve"> </v>
      </c>
      <c r="K137" s="290" t="str">
        <f t="shared" si="106"/>
        <v xml:space="preserve"> </v>
      </c>
      <c r="L137" s="290" t="str">
        <f t="shared" si="91"/>
        <v xml:space="preserve"> </v>
      </c>
      <c r="M137" s="290" t="str">
        <f t="shared" si="92"/>
        <v xml:space="preserve"> </v>
      </c>
      <c r="N137" s="290" t="str">
        <f>M137</f>
        <v xml:space="preserve"> </v>
      </c>
      <c r="O137" s="290" t="str">
        <f t="shared" si="94"/>
        <v xml:space="preserve"> </v>
      </c>
      <c r="P137" s="290" t="str">
        <f t="shared" si="95"/>
        <v xml:space="preserve"> </v>
      </c>
      <c r="Q137" s="290" t="str">
        <f t="shared" si="96"/>
        <v xml:space="preserve"> </v>
      </c>
      <c r="R137" s="290" t="str">
        <f t="shared" si="97"/>
        <v xml:space="preserve"> </v>
      </c>
      <c r="S137" s="290" t="str">
        <f t="shared" si="98"/>
        <v xml:space="preserve"> </v>
      </c>
      <c r="T137" s="290" t="str">
        <f t="shared" si="99"/>
        <v xml:space="preserve"> </v>
      </c>
      <c r="U137" s="290" t="str">
        <f t="shared" si="100"/>
        <v xml:space="preserve"> </v>
      </c>
      <c r="V137" s="290" t="str">
        <f t="shared" si="101"/>
        <v xml:space="preserve"> </v>
      </c>
      <c r="W137" s="290" t="str">
        <f t="shared" si="102"/>
        <v xml:space="preserve"> </v>
      </c>
      <c r="X137" s="290" t="str">
        <f t="shared" si="103"/>
        <v xml:space="preserve"> </v>
      </c>
      <c r="Y137" s="290" t="str">
        <f t="shared" si="104"/>
        <v xml:space="preserve"> </v>
      </c>
      <c r="Z137" s="290" t="str">
        <f t="shared" si="105"/>
        <v xml:space="preserve"> </v>
      </c>
      <c r="AB137" s="281"/>
    </row>
    <row r="138" spans="2:28" ht="15" customHeight="1">
      <c r="B138" s="164"/>
      <c r="C138" s="180"/>
      <c r="D138" s="181"/>
      <c r="E138" s="182"/>
      <c r="F138" s="182"/>
      <c r="G138" s="183"/>
      <c r="H138" s="182"/>
      <c r="I138" s="184"/>
      <c r="J138" s="185"/>
      <c r="K138" s="185"/>
    </row>
    <row r="139" spans="2:28" ht="39" customHeight="1" thickBot="1">
      <c r="B139" s="164"/>
      <c r="C139" s="173"/>
      <c r="D139" s="278" t="s">
        <v>168</v>
      </c>
      <c r="E139" s="241"/>
      <c r="F139" s="241"/>
      <c r="G139" s="241"/>
      <c r="H139" s="241"/>
      <c r="I139" s="241"/>
      <c r="J139" s="241"/>
      <c r="K139" s="242"/>
      <c r="L139" s="190"/>
      <c r="M139" s="190"/>
      <c r="N139" s="190"/>
      <c r="O139" s="190"/>
      <c r="P139" s="190"/>
      <c r="Q139" s="190"/>
      <c r="R139" s="190"/>
      <c r="S139" s="190"/>
      <c r="T139" s="190"/>
      <c r="U139" s="190"/>
      <c r="V139" s="190"/>
      <c r="W139" s="190"/>
      <c r="X139" s="190"/>
      <c r="Y139" s="190"/>
      <c r="Z139" s="190"/>
    </row>
    <row r="140" spans="2:28" ht="22.5" customHeight="1">
      <c r="B140" s="164"/>
      <c r="C140" s="174"/>
      <c r="D140" s="279" t="s">
        <v>74</v>
      </c>
      <c r="E140" s="243"/>
      <c r="F140" s="243"/>
      <c r="G140" s="243"/>
      <c r="H140" s="243"/>
      <c r="I140" s="243"/>
      <c r="J140" s="243"/>
      <c r="K140" s="244"/>
      <c r="L140" s="191"/>
      <c r="M140" s="191"/>
      <c r="N140" s="191"/>
      <c r="O140" s="191"/>
      <c r="P140" s="191"/>
      <c r="Q140" s="191"/>
      <c r="R140" s="191"/>
      <c r="S140" s="191"/>
      <c r="T140" s="191"/>
      <c r="U140" s="191"/>
      <c r="V140" s="191"/>
      <c r="W140" s="191"/>
      <c r="X140" s="191"/>
      <c r="Y140" s="191"/>
      <c r="Z140" s="191"/>
    </row>
    <row r="141" spans="2:28" ht="38.25" customHeight="1">
      <c r="B141" s="164"/>
      <c r="C141" s="346" t="s">
        <v>13</v>
      </c>
      <c r="D141" s="346" t="s">
        <v>14</v>
      </c>
      <c r="E141" s="346" t="s">
        <v>99</v>
      </c>
      <c r="F141" s="346" t="str">
        <f>F$25</f>
        <v>Status der 
Umsetzung</v>
      </c>
      <c r="G141" s="346" t="s">
        <v>15</v>
      </c>
      <c r="H141" s="346" t="s">
        <v>16</v>
      </c>
      <c r="I141" s="280" t="str">
        <f t="shared" ref="I141:Z141" si="109">I25</f>
        <v/>
      </c>
      <c r="J141" s="280" t="str">
        <f t="shared" si="109"/>
        <v/>
      </c>
      <c r="K141" s="280" t="str">
        <f t="shared" si="109"/>
        <v/>
      </c>
      <c r="L141" s="280" t="str">
        <f t="shared" si="109"/>
        <v/>
      </c>
      <c r="M141" s="280" t="str">
        <f t="shared" si="109"/>
        <v/>
      </c>
      <c r="N141" s="280" t="str">
        <f t="shared" si="109"/>
        <v>Ziele CO2 &amp; Kompetenzen</v>
      </c>
      <c r="O141" s="280" t="str">
        <f t="shared" si="109"/>
        <v/>
      </c>
      <c r="P141" s="280" t="str">
        <f t="shared" si="109"/>
        <v/>
      </c>
      <c r="Q141" s="280" t="str">
        <f t="shared" si="109"/>
        <v/>
      </c>
      <c r="R141" s="280" t="str">
        <f t="shared" si="109"/>
        <v/>
      </c>
      <c r="S141" s="280" t="str">
        <f t="shared" si="109"/>
        <v/>
      </c>
      <c r="T141" s="280" t="str">
        <f t="shared" si="109"/>
        <v/>
      </c>
      <c r="U141" s="280" t="str">
        <f t="shared" si="109"/>
        <v/>
      </c>
      <c r="V141" s="280" t="str">
        <f t="shared" si="109"/>
        <v/>
      </c>
      <c r="W141" s="280" t="str">
        <f t="shared" si="109"/>
        <v/>
      </c>
      <c r="X141" s="280" t="str">
        <f t="shared" si="109"/>
        <v/>
      </c>
      <c r="Y141" s="280" t="str">
        <f t="shared" si="109"/>
        <v/>
      </c>
      <c r="Z141" s="280" t="str">
        <f t="shared" si="109"/>
        <v/>
      </c>
    </row>
    <row r="142" spans="2:28" ht="14.25" customHeight="1">
      <c r="B142" s="164"/>
      <c r="C142" s="346"/>
      <c r="D142" s="346"/>
      <c r="E142" s="346"/>
      <c r="F142" s="346"/>
      <c r="G142" s="346"/>
      <c r="H142" s="346"/>
      <c r="I142" s="264">
        <f>$I$9</f>
        <v>2013</v>
      </c>
      <c r="J142" s="264">
        <f>J$9</f>
        <v>2015</v>
      </c>
      <c r="K142" s="264">
        <f>K$9</f>
        <v>2020</v>
      </c>
      <c r="L142" s="264">
        <f>L$9</f>
        <v>2022</v>
      </c>
      <c r="M142" s="264">
        <f>L142+2</f>
        <v>2024</v>
      </c>
      <c r="N142" s="264">
        <f>M142+2</f>
        <v>2026</v>
      </c>
      <c r="O142" s="264">
        <f>N142+2</f>
        <v>2028</v>
      </c>
      <c r="P142" s="264">
        <f>O142+2</f>
        <v>2030</v>
      </c>
      <c r="Q142" s="264">
        <f t="shared" ref="Q142:V142" si="110">P142+2</f>
        <v>2032</v>
      </c>
      <c r="R142" s="264">
        <f t="shared" si="110"/>
        <v>2034</v>
      </c>
      <c r="S142" s="264">
        <f t="shared" si="110"/>
        <v>2036</v>
      </c>
      <c r="T142" s="264">
        <f t="shared" si="110"/>
        <v>2038</v>
      </c>
      <c r="U142" s="264">
        <f t="shared" si="110"/>
        <v>2040</v>
      </c>
      <c r="V142" s="264">
        <f t="shared" si="110"/>
        <v>2042</v>
      </c>
      <c r="W142" s="264">
        <f>V142+2</f>
        <v>2044</v>
      </c>
      <c r="X142" s="264">
        <f>W142+2</f>
        <v>2046</v>
      </c>
      <c r="Y142" s="264">
        <f>X142+2</f>
        <v>2048</v>
      </c>
      <c r="Z142" s="264">
        <f>Y142+2</f>
        <v>2050</v>
      </c>
    </row>
    <row r="143" spans="2:28" ht="24" customHeight="1">
      <c r="B143" s="164"/>
      <c r="C143" s="265"/>
      <c r="D143" s="267"/>
      <c r="E143" s="270"/>
      <c r="F143" s="270"/>
      <c r="G143" s="270"/>
      <c r="H143" s="268" t="s">
        <v>3</v>
      </c>
      <c r="I143" s="269">
        <f t="shared" ref="I143:Z143" si="111">SUM(I144:I173)</f>
        <v>2050</v>
      </c>
      <c r="J143" s="269">
        <f t="shared" si="111"/>
        <v>5115</v>
      </c>
      <c r="K143" s="269">
        <f t="shared" si="111"/>
        <v>13315</v>
      </c>
      <c r="L143" s="269">
        <f t="shared" si="111"/>
        <v>13315</v>
      </c>
      <c r="M143" s="269">
        <f t="shared" si="111"/>
        <v>13315</v>
      </c>
      <c r="N143" s="269">
        <f t="shared" si="111"/>
        <v>13315</v>
      </c>
      <c r="O143" s="269">
        <f t="shared" si="111"/>
        <v>13315</v>
      </c>
      <c r="P143" s="269">
        <f t="shared" si="111"/>
        <v>13315</v>
      </c>
      <c r="Q143" s="269">
        <f t="shared" si="111"/>
        <v>13315</v>
      </c>
      <c r="R143" s="269">
        <f t="shared" si="111"/>
        <v>13315</v>
      </c>
      <c r="S143" s="269">
        <f t="shared" si="111"/>
        <v>13315</v>
      </c>
      <c r="T143" s="269">
        <f t="shared" si="111"/>
        <v>13315</v>
      </c>
      <c r="U143" s="269">
        <f t="shared" si="111"/>
        <v>13315</v>
      </c>
      <c r="V143" s="269">
        <f t="shared" si="111"/>
        <v>13315</v>
      </c>
      <c r="W143" s="269">
        <f t="shared" si="111"/>
        <v>13315</v>
      </c>
      <c r="X143" s="269">
        <f t="shared" si="111"/>
        <v>13315</v>
      </c>
      <c r="Y143" s="269">
        <f t="shared" si="111"/>
        <v>13315</v>
      </c>
      <c r="Z143" s="269">
        <f t="shared" si="111"/>
        <v>13315</v>
      </c>
    </row>
    <row r="144" spans="2:28" ht="29.25" customHeight="1">
      <c r="B144" s="164"/>
      <c r="C144" s="333" t="s">
        <v>169</v>
      </c>
      <c r="D144" s="335" t="s">
        <v>295</v>
      </c>
      <c r="E144" s="337">
        <v>2013</v>
      </c>
      <c r="F144" s="339" t="s">
        <v>266</v>
      </c>
      <c r="G144" s="337" t="s">
        <v>309</v>
      </c>
      <c r="H144" s="337" t="s">
        <v>300</v>
      </c>
      <c r="I144" s="287">
        <v>1750</v>
      </c>
      <c r="J144" s="287">
        <v>3500</v>
      </c>
      <c r="K144" s="287">
        <v>5500</v>
      </c>
      <c r="L144" s="287">
        <f t="shared" ref="L144:L153" si="112">K144</f>
        <v>5500</v>
      </c>
      <c r="M144" s="287">
        <f t="shared" ref="M144:M153" si="113">L144</f>
        <v>5500</v>
      </c>
      <c r="N144" s="287">
        <f t="shared" ref="N144:N173" si="114">M144</f>
        <v>5500</v>
      </c>
      <c r="O144" s="287">
        <f t="shared" ref="O144:O153" si="115">N144</f>
        <v>5500</v>
      </c>
      <c r="P144" s="287">
        <f t="shared" ref="P144:P153" si="116">O144</f>
        <v>5500</v>
      </c>
      <c r="Q144" s="287">
        <f t="shared" ref="Q144:Q153" si="117">P144</f>
        <v>5500</v>
      </c>
      <c r="R144" s="287">
        <f t="shared" ref="R144:R153" si="118">Q144</f>
        <v>5500</v>
      </c>
      <c r="S144" s="287">
        <f t="shared" ref="S144:S153" si="119">R144</f>
        <v>5500</v>
      </c>
      <c r="T144" s="287">
        <f t="shared" ref="T144:T153" si="120">S144</f>
        <v>5500</v>
      </c>
      <c r="U144" s="287">
        <f t="shared" ref="U144:U153" si="121">T144</f>
        <v>5500</v>
      </c>
      <c r="V144" s="287">
        <f t="shared" ref="V144:V153" si="122">U144</f>
        <v>5500</v>
      </c>
      <c r="W144" s="287">
        <f t="shared" ref="W144:W153" si="123">V144</f>
        <v>5500</v>
      </c>
      <c r="X144" s="287">
        <f t="shared" ref="X144:X153" si="124">W144</f>
        <v>5500</v>
      </c>
      <c r="Y144" s="287">
        <f t="shared" ref="Y144:Y153" si="125">X144</f>
        <v>5500</v>
      </c>
      <c r="Z144" s="287">
        <f t="shared" ref="Z144:Z153" si="126">Y144</f>
        <v>5500</v>
      </c>
      <c r="AB144" s="281"/>
    </row>
    <row r="145" spans="2:28" ht="29.25" customHeight="1">
      <c r="B145" s="164"/>
      <c r="C145" s="334"/>
      <c r="D145" s="336"/>
      <c r="E145" s="338"/>
      <c r="F145" s="340"/>
      <c r="G145" s="338"/>
      <c r="H145" s="338"/>
      <c r="I145" s="290" t="s">
        <v>166</v>
      </c>
      <c r="J145" s="290" t="str">
        <f>I145</f>
        <v xml:space="preserve"> </v>
      </c>
      <c r="K145" s="290" t="str">
        <f t="shared" ref="K145:K153" si="127">J145</f>
        <v xml:space="preserve"> </v>
      </c>
      <c r="L145" s="290" t="str">
        <f t="shared" si="112"/>
        <v xml:space="preserve"> </v>
      </c>
      <c r="M145" s="290" t="str">
        <f t="shared" si="113"/>
        <v xml:space="preserve"> </v>
      </c>
      <c r="N145" s="290" t="str">
        <f t="shared" si="114"/>
        <v xml:space="preserve"> </v>
      </c>
      <c r="O145" s="290" t="str">
        <f t="shared" si="115"/>
        <v xml:space="preserve"> </v>
      </c>
      <c r="P145" s="290" t="str">
        <f t="shared" si="116"/>
        <v xml:space="preserve"> </v>
      </c>
      <c r="Q145" s="290" t="str">
        <f t="shared" si="117"/>
        <v xml:space="preserve"> </v>
      </c>
      <c r="R145" s="290" t="str">
        <f t="shared" si="118"/>
        <v xml:space="preserve"> </v>
      </c>
      <c r="S145" s="290" t="str">
        <f t="shared" si="119"/>
        <v xml:space="preserve"> </v>
      </c>
      <c r="T145" s="290" t="str">
        <f t="shared" si="120"/>
        <v xml:space="preserve"> </v>
      </c>
      <c r="U145" s="290" t="str">
        <f t="shared" si="121"/>
        <v xml:space="preserve"> </v>
      </c>
      <c r="V145" s="290" t="str">
        <f t="shared" si="122"/>
        <v xml:space="preserve"> </v>
      </c>
      <c r="W145" s="290" t="str">
        <f t="shared" si="123"/>
        <v xml:space="preserve"> </v>
      </c>
      <c r="X145" s="290" t="str">
        <f t="shared" si="124"/>
        <v xml:space="preserve"> </v>
      </c>
      <c r="Y145" s="290" t="str">
        <f t="shared" si="125"/>
        <v xml:space="preserve"> </v>
      </c>
      <c r="Z145" s="290" t="str">
        <f t="shared" si="126"/>
        <v xml:space="preserve"> </v>
      </c>
      <c r="AB145" s="281"/>
    </row>
    <row r="146" spans="2:28" ht="29.25" customHeight="1">
      <c r="B146" s="164"/>
      <c r="C146" s="333" t="s">
        <v>170</v>
      </c>
      <c r="D146" s="335" t="s">
        <v>388</v>
      </c>
      <c r="E146" s="337">
        <v>2013</v>
      </c>
      <c r="F146" s="339" t="s">
        <v>266</v>
      </c>
      <c r="G146" s="337" t="s">
        <v>299</v>
      </c>
      <c r="H146" s="337" t="s">
        <v>188</v>
      </c>
      <c r="I146" s="287">
        <v>0</v>
      </c>
      <c r="J146" s="287">
        <f>I146</f>
        <v>0</v>
      </c>
      <c r="K146" s="287">
        <f t="shared" si="127"/>
        <v>0</v>
      </c>
      <c r="L146" s="287">
        <f t="shared" si="112"/>
        <v>0</v>
      </c>
      <c r="M146" s="287">
        <f t="shared" si="113"/>
        <v>0</v>
      </c>
      <c r="N146" s="287">
        <f t="shared" si="114"/>
        <v>0</v>
      </c>
      <c r="O146" s="287">
        <f t="shared" si="115"/>
        <v>0</v>
      </c>
      <c r="P146" s="287">
        <f t="shared" si="116"/>
        <v>0</v>
      </c>
      <c r="Q146" s="287">
        <f t="shared" si="117"/>
        <v>0</v>
      </c>
      <c r="R146" s="287">
        <f t="shared" si="118"/>
        <v>0</v>
      </c>
      <c r="S146" s="287">
        <f t="shared" si="119"/>
        <v>0</v>
      </c>
      <c r="T146" s="287">
        <f t="shared" si="120"/>
        <v>0</v>
      </c>
      <c r="U146" s="287">
        <f t="shared" si="121"/>
        <v>0</v>
      </c>
      <c r="V146" s="287">
        <f t="shared" si="122"/>
        <v>0</v>
      </c>
      <c r="W146" s="287">
        <f t="shared" si="123"/>
        <v>0</v>
      </c>
      <c r="X146" s="287">
        <f t="shared" si="124"/>
        <v>0</v>
      </c>
      <c r="Y146" s="287">
        <f t="shared" si="125"/>
        <v>0</v>
      </c>
      <c r="Z146" s="287">
        <f t="shared" si="126"/>
        <v>0</v>
      </c>
      <c r="AB146" s="281"/>
    </row>
    <row r="147" spans="2:28" ht="29.25" customHeight="1">
      <c r="B147" s="164"/>
      <c r="C147" s="334"/>
      <c r="D147" s="336"/>
      <c r="E147" s="338"/>
      <c r="F147" s="340"/>
      <c r="G147" s="338"/>
      <c r="H147" s="338"/>
      <c r="I147" s="290" t="s">
        <v>166</v>
      </c>
      <c r="J147" s="290" t="str">
        <f>I147</f>
        <v xml:space="preserve"> </v>
      </c>
      <c r="K147" s="290" t="str">
        <f t="shared" si="127"/>
        <v xml:space="preserve"> </v>
      </c>
      <c r="L147" s="290" t="str">
        <f t="shared" si="112"/>
        <v xml:space="preserve"> </v>
      </c>
      <c r="M147" s="290" t="str">
        <f t="shared" si="113"/>
        <v xml:space="preserve"> </v>
      </c>
      <c r="N147" s="290" t="str">
        <f t="shared" si="114"/>
        <v xml:space="preserve"> </v>
      </c>
      <c r="O147" s="290" t="str">
        <f t="shared" si="115"/>
        <v xml:space="preserve"> </v>
      </c>
      <c r="P147" s="290" t="str">
        <f t="shared" si="116"/>
        <v xml:space="preserve"> </v>
      </c>
      <c r="Q147" s="290" t="str">
        <f t="shared" si="117"/>
        <v xml:space="preserve"> </v>
      </c>
      <c r="R147" s="290" t="str">
        <f t="shared" si="118"/>
        <v xml:space="preserve"> </v>
      </c>
      <c r="S147" s="290" t="str">
        <f t="shared" si="119"/>
        <v xml:space="preserve"> </v>
      </c>
      <c r="T147" s="290" t="str">
        <f t="shared" si="120"/>
        <v xml:space="preserve"> </v>
      </c>
      <c r="U147" s="290" t="str">
        <f t="shared" si="121"/>
        <v xml:space="preserve"> </v>
      </c>
      <c r="V147" s="290" t="str">
        <f t="shared" si="122"/>
        <v xml:space="preserve"> </v>
      </c>
      <c r="W147" s="290" t="str">
        <f t="shared" si="123"/>
        <v xml:space="preserve"> </v>
      </c>
      <c r="X147" s="290" t="str">
        <f t="shared" si="124"/>
        <v xml:space="preserve"> </v>
      </c>
      <c r="Y147" s="290" t="str">
        <f t="shared" si="125"/>
        <v xml:space="preserve"> </v>
      </c>
      <c r="Z147" s="290" t="str">
        <f t="shared" si="126"/>
        <v xml:space="preserve"> </v>
      </c>
      <c r="AB147" s="281"/>
    </row>
    <row r="148" spans="2:28" ht="29.25" customHeight="1">
      <c r="B148" s="164"/>
      <c r="C148" s="333" t="s">
        <v>171</v>
      </c>
      <c r="D148" s="335" t="s">
        <v>296</v>
      </c>
      <c r="E148" s="337">
        <v>2017</v>
      </c>
      <c r="F148" s="339" t="s">
        <v>265</v>
      </c>
      <c r="G148" s="337" t="s">
        <v>299</v>
      </c>
      <c r="H148" s="337" t="s">
        <v>301</v>
      </c>
      <c r="I148" s="287">
        <v>0</v>
      </c>
      <c r="J148" s="287">
        <f>I148</f>
        <v>0</v>
      </c>
      <c r="K148" s="287">
        <v>550</v>
      </c>
      <c r="L148" s="287">
        <f t="shared" si="112"/>
        <v>550</v>
      </c>
      <c r="M148" s="287">
        <f t="shared" si="113"/>
        <v>550</v>
      </c>
      <c r="N148" s="287">
        <f t="shared" si="114"/>
        <v>550</v>
      </c>
      <c r="O148" s="287">
        <f t="shared" si="115"/>
        <v>550</v>
      </c>
      <c r="P148" s="287">
        <f t="shared" si="116"/>
        <v>550</v>
      </c>
      <c r="Q148" s="287">
        <f t="shared" si="117"/>
        <v>550</v>
      </c>
      <c r="R148" s="287">
        <f t="shared" si="118"/>
        <v>550</v>
      </c>
      <c r="S148" s="287">
        <f t="shared" si="119"/>
        <v>550</v>
      </c>
      <c r="T148" s="287">
        <f t="shared" si="120"/>
        <v>550</v>
      </c>
      <c r="U148" s="287">
        <f t="shared" si="121"/>
        <v>550</v>
      </c>
      <c r="V148" s="287">
        <f t="shared" si="122"/>
        <v>550</v>
      </c>
      <c r="W148" s="287">
        <f t="shared" si="123"/>
        <v>550</v>
      </c>
      <c r="X148" s="287">
        <f t="shared" si="124"/>
        <v>550</v>
      </c>
      <c r="Y148" s="287">
        <f t="shared" si="125"/>
        <v>550</v>
      </c>
      <c r="Z148" s="287">
        <f t="shared" si="126"/>
        <v>550</v>
      </c>
      <c r="AB148" s="281"/>
    </row>
    <row r="149" spans="2:28" ht="29.25" customHeight="1">
      <c r="B149" s="164"/>
      <c r="C149" s="334"/>
      <c r="D149" s="336"/>
      <c r="E149" s="338"/>
      <c r="F149" s="340"/>
      <c r="G149" s="338"/>
      <c r="H149" s="338"/>
      <c r="I149" s="290" t="s">
        <v>166</v>
      </c>
      <c r="J149" s="290" t="str">
        <f>I149</f>
        <v xml:space="preserve"> </v>
      </c>
      <c r="K149" s="290" t="str">
        <f t="shared" si="127"/>
        <v xml:space="preserve"> </v>
      </c>
      <c r="L149" s="290" t="str">
        <f t="shared" si="112"/>
        <v xml:space="preserve"> </v>
      </c>
      <c r="M149" s="290" t="str">
        <f t="shared" si="113"/>
        <v xml:space="preserve"> </v>
      </c>
      <c r="N149" s="290" t="str">
        <f t="shared" si="114"/>
        <v xml:space="preserve"> </v>
      </c>
      <c r="O149" s="290" t="str">
        <f t="shared" si="115"/>
        <v xml:space="preserve"> </v>
      </c>
      <c r="P149" s="290" t="str">
        <f t="shared" si="116"/>
        <v xml:space="preserve"> </v>
      </c>
      <c r="Q149" s="290" t="str">
        <f t="shared" si="117"/>
        <v xml:space="preserve"> </v>
      </c>
      <c r="R149" s="290" t="str">
        <f t="shared" si="118"/>
        <v xml:space="preserve"> </v>
      </c>
      <c r="S149" s="290" t="str">
        <f t="shared" si="119"/>
        <v xml:space="preserve"> </v>
      </c>
      <c r="T149" s="290" t="str">
        <f t="shared" si="120"/>
        <v xml:space="preserve"> </v>
      </c>
      <c r="U149" s="290" t="str">
        <f t="shared" si="121"/>
        <v xml:space="preserve"> </v>
      </c>
      <c r="V149" s="290" t="str">
        <f t="shared" si="122"/>
        <v xml:space="preserve"> </v>
      </c>
      <c r="W149" s="290" t="str">
        <f t="shared" si="123"/>
        <v xml:space="preserve"> </v>
      </c>
      <c r="X149" s="290" t="str">
        <f t="shared" si="124"/>
        <v xml:space="preserve"> </v>
      </c>
      <c r="Y149" s="290" t="str">
        <f t="shared" si="125"/>
        <v xml:space="preserve"> </v>
      </c>
      <c r="Z149" s="290" t="str">
        <f t="shared" si="126"/>
        <v xml:space="preserve"> </v>
      </c>
      <c r="AB149" s="281"/>
    </row>
    <row r="150" spans="2:28" ht="29.25" customHeight="1">
      <c r="B150" s="164"/>
      <c r="C150" s="333" t="s">
        <v>172</v>
      </c>
      <c r="D150" s="335" t="s">
        <v>378</v>
      </c>
      <c r="E150" s="337">
        <v>2013</v>
      </c>
      <c r="F150" s="339" t="s">
        <v>266</v>
      </c>
      <c r="G150" s="337" t="s">
        <v>317</v>
      </c>
      <c r="H150" s="337" t="s">
        <v>317</v>
      </c>
      <c r="I150" s="287">
        <v>300</v>
      </c>
      <c r="J150" s="287">
        <v>500</v>
      </c>
      <c r="K150" s="287">
        <v>800</v>
      </c>
      <c r="L150" s="287">
        <f t="shared" si="112"/>
        <v>800</v>
      </c>
      <c r="M150" s="287">
        <f t="shared" si="113"/>
        <v>800</v>
      </c>
      <c r="N150" s="287">
        <f t="shared" si="114"/>
        <v>800</v>
      </c>
      <c r="O150" s="287">
        <f t="shared" si="115"/>
        <v>800</v>
      </c>
      <c r="P150" s="287">
        <f t="shared" si="116"/>
        <v>800</v>
      </c>
      <c r="Q150" s="287">
        <f t="shared" si="117"/>
        <v>800</v>
      </c>
      <c r="R150" s="287">
        <f t="shared" si="118"/>
        <v>800</v>
      </c>
      <c r="S150" s="287">
        <f t="shared" si="119"/>
        <v>800</v>
      </c>
      <c r="T150" s="287">
        <f t="shared" si="120"/>
        <v>800</v>
      </c>
      <c r="U150" s="287">
        <f t="shared" si="121"/>
        <v>800</v>
      </c>
      <c r="V150" s="287">
        <f t="shared" si="122"/>
        <v>800</v>
      </c>
      <c r="W150" s="287">
        <f t="shared" si="123"/>
        <v>800</v>
      </c>
      <c r="X150" s="287">
        <f t="shared" si="124"/>
        <v>800</v>
      </c>
      <c r="Y150" s="287">
        <f t="shared" si="125"/>
        <v>800</v>
      </c>
      <c r="Z150" s="287">
        <f t="shared" si="126"/>
        <v>800</v>
      </c>
      <c r="AB150" s="281"/>
    </row>
    <row r="151" spans="2:28" ht="29.25" customHeight="1">
      <c r="B151" s="164"/>
      <c r="C151" s="334"/>
      <c r="D151" s="336"/>
      <c r="E151" s="338"/>
      <c r="F151" s="340"/>
      <c r="G151" s="338"/>
      <c r="H151" s="338"/>
      <c r="I151" s="290" t="s">
        <v>166</v>
      </c>
      <c r="J151" s="290" t="str">
        <f>I151</f>
        <v xml:space="preserve"> </v>
      </c>
      <c r="K151" s="290" t="str">
        <f t="shared" si="127"/>
        <v xml:space="preserve"> </v>
      </c>
      <c r="L151" s="290" t="str">
        <f t="shared" si="112"/>
        <v xml:space="preserve"> </v>
      </c>
      <c r="M151" s="290" t="str">
        <f t="shared" si="113"/>
        <v xml:space="preserve"> </v>
      </c>
      <c r="N151" s="290" t="str">
        <f t="shared" si="114"/>
        <v xml:space="preserve"> </v>
      </c>
      <c r="O151" s="290" t="str">
        <f t="shared" si="115"/>
        <v xml:space="preserve"> </v>
      </c>
      <c r="P151" s="290" t="str">
        <f t="shared" si="116"/>
        <v xml:space="preserve"> </v>
      </c>
      <c r="Q151" s="290" t="str">
        <f t="shared" si="117"/>
        <v xml:space="preserve"> </v>
      </c>
      <c r="R151" s="290" t="str">
        <f t="shared" si="118"/>
        <v xml:space="preserve"> </v>
      </c>
      <c r="S151" s="290" t="str">
        <f t="shared" si="119"/>
        <v xml:space="preserve"> </v>
      </c>
      <c r="T151" s="290" t="str">
        <f t="shared" si="120"/>
        <v xml:space="preserve"> </v>
      </c>
      <c r="U151" s="290" t="str">
        <f t="shared" si="121"/>
        <v xml:space="preserve"> </v>
      </c>
      <c r="V151" s="290" t="str">
        <f t="shared" si="122"/>
        <v xml:space="preserve"> </v>
      </c>
      <c r="W151" s="290" t="str">
        <f t="shared" si="123"/>
        <v xml:space="preserve"> </v>
      </c>
      <c r="X151" s="290" t="str">
        <f t="shared" si="124"/>
        <v xml:space="preserve"> </v>
      </c>
      <c r="Y151" s="290" t="str">
        <f t="shared" si="125"/>
        <v xml:space="preserve"> </v>
      </c>
      <c r="Z151" s="290" t="str">
        <f t="shared" si="126"/>
        <v xml:space="preserve"> </v>
      </c>
      <c r="AB151" s="281"/>
    </row>
    <row r="152" spans="2:28" ht="29.25" customHeight="1">
      <c r="B152" s="164"/>
      <c r="C152" s="333" t="s">
        <v>173</v>
      </c>
      <c r="D152" s="335" t="s">
        <v>297</v>
      </c>
      <c r="E152" s="337">
        <v>2014</v>
      </c>
      <c r="F152" s="339" t="s">
        <v>266</v>
      </c>
      <c r="G152" s="337" t="s">
        <v>282</v>
      </c>
      <c r="H152" s="337" t="s">
        <v>189</v>
      </c>
      <c r="I152" s="287">
        <v>0</v>
      </c>
      <c r="J152" s="287">
        <f>I152</f>
        <v>0</v>
      </c>
      <c r="K152" s="287">
        <f t="shared" si="127"/>
        <v>0</v>
      </c>
      <c r="L152" s="287">
        <f t="shared" si="112"/>
        <v>0</v>
      </c>
      <c r="M152" s="287">
        <f t="shared" si="113"/>
        <v>0</v>
      </c>
      <c r="N152" s="287">
        <f t="shared" si="114"/>
        <v>0</v>
      </c>
      <c r="O152" s="287">
        <f t="shared" si="115"/>
        <v>0</v>
      </c>
      <c r="P152" s="287">
        <f t="shared" si="116"/>
        <v>0</v>
      </c>
      <c r="Q152" s="287">
        <f t="shared" si="117"/>
        <v>0</v>
      </c>
      <c r="R152" s="287">
        <f t="shared" si="118"/>
        <v>0</v>
      </c>
      <c r="S152" s="287">
        <f t="shared" si="119"/>
        <v>0</v>
      </c>
      <c r="T152" s="287">
        <f t="shared" si="120"/>
        <v>0</v>
      </c>
      <c r="U152" s="287">
        <f t="shared" si="121"/>
        <v>0</v>
      </c>
      <c r="V152" s="287">
        <f t="shared" si="122"/>
        <v>0</v>
      </c>
      <c r="W152" s="287">
        <f t="shared" si="123"/>
        <v>0</v>
      </c>
      <c r="X152" s="287">
        <f t="shared" si="124"/>
        <v>0</v>
      </c>
      <c r="Y152" s="287">
        <f t="shared" si="125"/>
        <v>0</v>
      </c>
      <c r="Z152" s="287">
        <f t="shared" si="126"/>
        <v>0</v>
      </c>
      <c r="AB152" s="281"/>
    </row>
    <row r="153" spans="2:28" ht="29.25" customHeight="1">
      <c r="B153" s="164"/>
      <c r="C153" s="334"/>
      <c r="D153" s="336"/>
      <c r="E153" s="338"/>
      <c r="F153" s="340"/>
      <c r="G153" s="338"/>
      <c r="H153" s="338"/>
      <c r="I153" s="290" t="s">
        <v>166</v>
      </c>
      <c r="J153" s="290" t="str">
        <f>I153</f>
        <v xml:space="preserve"> </v>
      </c>
      <c r="K153" s="290" t="str">
        <f t="shared" si="127"/>
        <v xml:space="preserve"> </v>
      </c>
      <c r="L153" s="290" t="str">
        <f t="shared" si="112"/>
        <v xml:space="preserve"> </v>
      </c>
      <c r="M153" s="290" t="str">
        <f t="shared" si="113"/>
        <v xml:space="preserve"> </v>
      </c>
      <c r="N153" s="290" t="str">
        <f t="shared" si="114"/>
        <v xml:space="preserve"> </v>
      </c>
      <c r="O153" s="290" t="str">
        <f t="shared" si="115"/>
        <v xml:space="preserve"> </v>
      </c>
      <c r="P153" s="290" t="str">
        <f t="shared" si="116"/>
        <v xml:space="preserve"> </v>
      </c>
      <c r="Q153" s="290" t="str">
        <f t="shared" si="117"/>
        <v xml:space="preserve"> </v>
      </c>
      <c r="R153" s="290" t="str">
        <f t="shared" si="118"/>
        <v xml:space="preserve"> </v>
      </c>
      <c r="S153" s="290" t="str">
        <f t="shared" si="119"/>
        <v xml:space="preserve"> </v>
      </c>
      <c r="T153" s="290" t="str">
        <f t="shared" si="120"/>
        <v xml:space="preserve"> </v>
      </c>
      <c r="U153" s="290" t="str">
        <f t="shared" si="121"/>
        <v xml:space="preserve"> </v>
      </c>
      <c r="V153" s="290" t="str">
        <f t="shared" si="122"/>
        <v xml:space="preserve"> </v>
      </c>
      <c r="W153" s="290" t="str">
        <f t="shared" si="123"/>
        <v xml:space="preserve"> </v>
      </c>
      <c r="X153" s="290" t="str">
        <f t="shared" si="124"/>
        <v xml:space="preserve"> </v>
      </c>
      <c r="Y153" s="290" t="str">
        <f t="shared" si="125"/>
        <v xml:space="preserve"> </v>
      </c>
      <c r="Z153" s="290" t="str">
        <f t="shared" si="126"/>
        <v xml:space="preserve"> </v>
      </c>
      <c r="AB153" s="281"/>
    </row>
    <row r="154" spans="2:28" ht="29.25" customHeight="1">
      <c r="B154" s="164"/>
      <c r="C154" s="333" t="s">
        <v>47</v>
      </c>
      <c r="D154" s="335" t="s">
        <v>322</v>
      </c>
      <c r="E154" s="337">
        <v>2014</v>
      </c>
      <c r="F154" s="339" t="s">
        <v>266</v>
      </c>
      <c r="G154" s="337" t="s">
        <v>302</v>
      </c>
      <c r="H154" s="337" t="s">
        <v>311</v>
      </c>
      <c r="I154" s="287">
        <v>0</v>
      </c>
      <c r="J154" s="287">
        <v>15</v>
      </c>
      <c r="K154" s="287">
        <v>15</v>
      </c>
      <c r="L154" s="287">
        <f t="shared" ref="L154:L165" si="128">K154</f>
        <v>15</v>
      </c>
      <c r="M154" s="287">
        <f t="shared" ref="M154:M165" si="129">L154</f>
        <v>15</v>
      </c>
      <c r="N154" s="287">
        <f t="shared" si="114"/>
        <v>15</v>
      </c>
      <c r="O154" s="287">
        <f t="shared" ref="O154:O165" si="130">N154</f>
        <v>15</v>
      </c>
      <c r="P154" s="287">
        <f t="shared" ref="P154:P165" si="131">O154</f>
        <v>15</v>
      </c>
      <c r="Q154" s="287">
        <f t="shared" ref="Q154:Q165" si="132">P154</f>
        <v>15</v>
      </c>
      <c r="R154" s="287">
        <f t="shared" ref="R154:R165" si="133">Q154</f>
        <v>15</v>
      </c>
      <c r="S154" s="287">
        <f t="shared" ref="S154:S165" si="134">R154</f>
        <v>15</v>
      </c>
      <c r="T154" s="287">
        <f t="shared" ref="T154:T165" si="135">S154</f>
        <v>15</v>
      </c>
      <c r="U154" s="287">
        <f t="shared" ref="U154:U165" si="136">T154</f>
        <v>15</v>
      </c>
      <c r="V154" s="287">
        <f t="shared" ref="V154:V165" si="137">U154</f>
        <v>15</v>
      </c>
      <c r="W154" s="287">
        <f t="shared" ref="W154:W165" si="138">V154</f>
        <v>15</v>
      </c>
      <c r="X154" s="287">
        <f t="shared" ref="X154:X165" si="139">W154</f>
        <v>15</v>
      </c>
      <c r="Y154" s="287">
        <f t="shared" ref="Y154:Y165" si="140">X154</f>
        <v>15</v>
      </c>
      <c r="Z154" s="287">
        <f t="shared" ref="Z154:Z165" si="141">Y154</f>
        <v>15</v>
      </c>
      <c r="AB154" s="281"/>
    </row>
    <row r="155" spans="2:28" ht="29.25" customHeight="1">
      <c r="B155" s="164"/>
      <c r="C155" s="334"/>
      <c r="D155" s="336"/>
      <c r="E155" s="338"/>
      <c r="F155" s="340"/>
      <c r="G155" s="338"/>
      <c r="H155" s="338"/>
      <c r="I155" s="290" t="s">
        <v>166</v>
      </c>
      <c r="J155" s="290" t="str">
        <f>I155</f>
        <v xml:space="preserve"> </v>
      </c>
      <c r="K155" s="290" t="str">
        <f t="shared" ref="K155:K165" si="142">J155</f>
        <v xml:space="preserve"> </v>
      </c>
      <c r="L155" s="290" t="str">
        <f t="shared" si="128"/>
        <v xml:space="preserve"> </v>
      </c>
      <c r="M155" s="290" t="str">
        <f t="shared" si="129"/>
        <v xml:space="preserve"> </v>
      </c>
      <c r="N155" s="290" t="str">
        <f t="shared" si="114"/>
        <v xml:space="preserve"> </v>
      </c>
      <c r="O155" s="290" t="str">
        <f t="shared" si="130"/>
        <v xml:space="preserve"> </v>
      </c>
      <c r="P155" s="290" t="str">
        <f t="shared" si="131"/>
        <v xml:space="preserve"> </v>
      </c>
      <c r="Q155" s="290" t="str">
        <f t="shared" si="132"/>
        <v xml:space="preserve"> </v>
      </c>
      <c r="R155" s="290" t="str">
        <f t="shared" si="133"/>
        <v xml:space="preserve"> </v>
      </c>
      <c r="S155" s="290" t="str">
        <f t="shared" si="134"/>
        <v xml:space="preserve"> </v>
      </c>
      <c r="T155" s="290" t="str">
        <f t="shared" si="135"/>
        <v xml:space="preserve"> </v>
      </c>
      <c r="U155" s="290" t="str">
        <f t="shared" si="136"/>
        <v xml:space="preserve"> </v>
      </c>
      <c r="V155" s="290" t="str">
        <f t="shared" si="137"/>
        <v xml:space="preserve"> </v>
      </c>
      <c r="W155" s="290" t="str">
        <f t="shared" si="138"/>
        <v xml:space="preserve"> </v>
      </c>
      <c r="X155" s="290" t="str">
        <f t="shared" si="139"/>
        <v xml:space="preserve"> </v>
      </c>
      <c r="Y155" s="290" t="str">
        <f t="shared" si="140"/>
        <v xml:space="preserve"> </v>
      </c>
      <c r="Z155" s="290" t="str">
        <f t="shared" si="141"/>
        <v xml:space="preserve"> </v>
      </c>
      <c r="AB155" s="281"/>
    </row>
    <row r="156" spans="2:28" ht="29.25" customHeight="1">
      <c r="B156" s="164"/>
      <c r="C156" s="333" t="s">
        <v>48</v>
      </c>
      <c r="D156" s="335" t="s">
        <v>298</v>
      </c>
      <c r="E156" s="337">
        <v>2014</v>
      </c>
      <c r="F156" s="339" t="s">
        <v>265</v>
      </c>
      <c r="G156" s="337" t="s">
        <v>303</v>
      </c>
      <c r="H156" s="337" t="s">
        <v>294</v>
      </c>
      <c r="I156" s="287">
        <v>0</v>
      </c>
      <c r="J156" s="287">
        <f>I156</f>
        <v>0</v>
      </c>
      <c r="K156" s="287">
        <f t="shared" si="142"/>
        <v>0</v>
      </c>
      <c r="L156" s="287">
        <f t="shared" si="128"/>
        <v>0</v>
      </c>
      <c r="M156" s="287">
        <f t="shared" si="129"/>
        <v>0</v>
      </c>
      <c r="N156" s="287">
        <f t="shared" si="114"/>
        <v>0</v>
      </c>
      <c r="O156" s="287">
        <f t="shared" si="130"/>
        <v>0</v>
      </c>
      <c r="P156" s="287">
        <f t="shared" si="131"/>
        <v>0</v>
      </c>
      <c r="Q156" s="287">
        <f t="shared" si="132"/>
        <v>0</v>
      </c>
      <c r="R156" s="287">
        <f t="shared" si="133"/>
        <v>0</v>
      </c>
      <c r="S156" s="287">
        <f t="shared" si="134"/>
        <v>0</v>
      </c>
      <c r="T156" s="287">
        <f t="shared" si="135"/>
        <v>0</v>
      </c>
      <c r="U156" s="287">
        <f t="shared" si="136"/>
        <v>0</v>
      </c>
      <c r="V156" s="287">
        <f t="shared" si="137"/>
        <v>0</v>
      </c>
      <c r="W156" s="287">
        <f t="shared" si="138"/>
        <v>0</v>
      </c>
      <c r="X156" s="287">
        <f t="shared" si="139"/>
        <v>0</v>
      </c>
      <c r="Y156" s="287">
        <f t="shared" si="140"/>
        <v>0</v>
      </c>
      <c r="Z156" s="287">
        <f t="shared" si="141"/>
        <v>0</v>
      </c>
      <c r="AB156" s="281"/>
    </row>
    <row r="157" spans="2:28" ht="29.25" customHeight="1">
      <c r="B157" s="164"/>
      <c r="C157" s="334"/>
      <c r="D157" s="336"/>
      <c r="E157" s="338"/>
      <c r="F157" s="340"/>
      <c r="G157" s="338"/>
      <c r="H157" s="338"/>
      <c r="I157" s="290" t="s">
        <v>166</v>
      </c>
      <c r="J157" s="290" t="str">
        <f>I157</f>
        <v xml:space="preserve"> </v>
      </c>
      <c r="K157" s="290" t="str">
        <f t="shared" si="142"/>
        <v xml:space="preserve"> </v>
      </c>
      <c r="L157" s="290" t="str">
        <f t="shared" si="128"/>
        <v xml:space="preserve"> </v>
      </c>
      <c r="M157" s="290" t="str">
        <f t="shared" si="129"/>
        <v xml:space="preserve"> </v>
      </c>
      <c r="N157" s="290" t="str">
        <f t="shared" si="114"/>
        <v xml:space="preserve"> </v>
      </c>
      <c r="O157" s="290" t="str">
        <f t="shared" si="130"/>
        <v xml:space="preserve"> </v>
      </c>
      <c r="P157" s="290" t="str">
        <f t="shared" si="131"/>
        <v xml:space="preserve"> </v>
      </c>
      <c r="Q157" s="290" t="str">
        <f t="shared" si="132"/>
        <v xml:space="preserve"> </v>
      </c>
      <c r="R157" s="290" t="str">
        <f t="shared" si="133"/>
        <v xml:space="preserve"> </v>
      </c>
      <c r="S157" s="290" t="str">
        <f t="shared" si="134"/>
        <v xml:space="preserve"> </v>
      </c>
      <c r="T157" s="290" t="str">
        <f t="shared" si="135"/>
        <v xml:space="preserve"> </v>
      </c>
      <c r="U157" s="290" t="str">
        <f t="shared" si="136"/>
        <v xml:space="preserve"> </v>
      </c>
      <c r="V157" s="290" t="str">
        <f t="shared" si="137"/>
        <v xml:space="preserve"> </v>
      </c>
      <c r="W157" s="290" t="str">
        <f t="shared" si="138"/>
        <v xml:space="preserve"> </v>
      </c>
      <c r="X157" s="290" t="str">
        <f t="shared" si="139"/>
        <v xml:space="preserve"> </v>
      </c>
      <c r="Y157" s="290" t="str">
        <f t="shared" si="140"/>
        <v xml:space="preserve"> </v>
      </c>
      <c r="Z157" s="290" t="str">
        <f t="shared" si="141"/>
        <v xml:space="preserve"> </v>
      </c>
      <c r="AB157" s="281"/>
    </row>
    <row r="158" spans="2:28" ht="29.25" customHeight="1">
      <c r="B158" s="164"/>
      <c r="C158" s="333" t="s">
        <v>49</v>
      </c>
      <c r="D158" s="335" t="s">
        <v>310</v>
      </c>
      <c r="E158" s="337">
        <v>2015</v>
      </c>
      <c r="F158" s="339" t="s">
        <v>266</v>
      </c>
      <c r="G158" s="337" t="s">
        <v>299</v>
      </c>
      <c r="H158" s="337" t="s">
        <v>300</v>
      </c>
      <c r="I158" s="287">
        <v>0</v>
      </c>
      <c r="J158" s="287">
        <f>I158</f>
        <v>0</v>
      </c>
      <c r="K158" s="287">
        <v>4450</v>
      </c>
      <c r="L158" s="287">
        <f t="shared" si="128"/>
        <v>4450</v>
      </c>
      <c r="M158" s="287">
        <f t="shared" si="129"/>
        <v>4450</v>
      </c>
      <c r="N158" s="287">
        <f t="shared" si="114"/>
        <v>4450</v>
      </c>
      <c r="O158" s="287">
        <f t="shared" si="130"/>
        <v>4450</v>
      </c>
      <c r="P158" s="287">
        <f t="shared" si="131"/>
        <v>4450</v>
      </c>
      <c r="Q158" s="287">
        <f t="shared" si="132"/>
        <v>4450</v>
      </c>
      <c r="R158" s="287">
        <f t="shared" si="133"/>
        <v>4450</v>
      </c>
      <c r="S158" s="287">
        <f t="shared" si="134"/>
        <v>4450</v>
      </c>
      <c r="T158" s="287">
        <f t="shared" si="135"/>
        <v>4450</v>
      </c>
      <c r="U158" s="287">
        <f t="shared" si="136"/>
        <v>4450</v>
      </c>
      <c r="V158" s="287">
        <f t="shared" si="137"/>
        <v>4450</v>
      </c>
      <c r="W158" s="287">
        <f t="shared" si="138"/>
        <v>4450</v>
      </c>
      <c r="X158" s="287">
        <f t="shared" si="139"/>
        <v>4450</v>
      </c>
      <c r="Y158" s="287">
        <f t="shared" si="140"/>
        <v>4450</v>
      </c>
      <c r="Z158" s="287">
        <f t="shared" si="141"/>
        <v>4450</v>
      </c>
      <c r="AB158" s="281"/>
    </row>
    <row r="159" spans="2:28" ht="29.25" customHeight="1">
      <c r="B159" s="164"/>
      <c r="C159" s="334"/>
      <c r="D159" s="336"/>
      <c r="E159" s="338"/>
      <c r="F159" s="340"/>
      <c r="G159" s="338"/>
      <c r="H159" s="338"/>
      <c r="I159" s="290" t="s">
        <v>166</v>
      </c>
      <c r="J159" s="290" t="s">
        <v>305</v>
      </c>
      <c r="K159" s="290" t="str">
        <f t="shared" si="142"/>
        <v xml:space="preserve">1 Container Wertstoff statt 1 Container Restmüll </v>
      </c>
      <c r="L159" s="290" t="str">
        <f t="shared" si="128"/>
        <v xml:space="preserve">1 Container Wertstoff statt 1 Container Restmüll </v>
      </c>
      <c r="M159" s="290" t="str">
        <f t="shared" si="129"/>
        <v xml:space="preserve">1 Container Wertstoff statt 1 Container Restmüll </v>
      </c>
      <c r="N159" s="290" t="str">
        <f t="shared" si="114"/>
        <v xml:space="preserve">1 Container Wertstoff statt 1 Container Restmüll </v>
      </c>
      <c r="O159" s="290" t="str">
        <f t="shared" si="130"/>
        <v xml:space="preserve">1 Container Wertstoff statt 1 Container Restmüll </v>
      </c>
      <c r="P159" s="290" t="str">
        <f t="shared" si="131"/>
        <v xml:space="preserve">1 Container Wertstoff statt 1 Container Restmüll </v>
      </c>
      <c r="Q159" s="290" t="str">
        <f t="shared" si="132"/>
        <v xml:space="preserve">1 Container Wertstoff statt 1 Container Restmüll </v>
      </c>
      <c r="R159" s="290" t="str">
        <f t="shared" si="133"/>
        <v xml:space="preserve">1 Container Wertstoff statt 1 Container Restmüll </v>
      </c>
      <c r="S159" s="290" t="str">
        <f t="shared" si="134"/>
        <v xml:space="preserve">1 Container Wertstoff statt 1 Container Restmüll </v>
      </c>
      <c r="T159" s="290" t="str">
        <f t="shared" si="135"/>
        <v xml:space="preserve">1 Container Wertstoff statt 1 Container Restmüll </v>
      </c>
      <c r="U159" s="290" t="str">
        <f t="shared" si="136"/>
        <v xml:space="preserve">1 Container Wertstoff statt 1 Container Restmüll </v>
      </c>
      <c r="V159" s="290" t="str">
        <f t="shared" si="137"/>
        <v xml:space="preserve">1 Container Wertstoff statt 1 Container Restmüll </v>
      </c>
      <c r="W159" s="290" t="str">
        <f t="shared" si="138"/>
        <v xml:space="preserve">1 Container Wertstoff statt 1 Container Restmüll </v>
      </c>
      <c r="X159" s="290" t="str">
        <f t="shared" si="139"/>
        <v xml:space="preserve">1 Container Wertstoff statt 1 Container Restmüll </v>
      </c>
      <c r="Y159" s="290" t="str">
        <f t="shared" si="140"/>
        <v xml:space="preserve">1 Container Wertstoff statt 1 Container Restmüll </v>
      </c>
      <c r="Z159" s="290" t="str">
        <f t="shared" si="141"/>
        <v xml:space="preserve">1 Container Wertstoff statt 1 Container Restmüll </v>
      </c>
      <c r="AB159" s="281"/>
    </row>
    <row r="160" spans="2:28" ht="29.25" customHeight="1">
      <c r="B160" s="164"/>
      <c r="C160" s="333" t="s">
        <v>50</v>
      </c>
      <c r="D160" s="335" t="s">
        <v>323</v>
      </c>
      <c r="E160" s="337">
        <v>2014</v>
      </c>
      <c r="F160" s="339" t="s">
        <v>266</v>
      </c>
      <c r="G160" s="337" t="s">
        <v>292</v>
      </c>
      <c r="H160" s="337" t="s">
        <v>292</v>
      </c>
      <c r="I160" s="287">
        <v>0</v>
      </c>
      <c r="J160" s="287">
        <v>1100</v>
      </c>
      <c r="K160" s="287">
        <v>2000</v>
      </c>
      <c r="L160" s="287">
        <f t="shared" si="128"/>
        <v>2000</v>
      </c>
      <c r="M160" s="287">
        <f t="shared" si="129"/>
        <v>2000</v>
      </c>
      <c r="N160" s="287">
        <f t="shared" si="114"/>
        <v>2000</v>
      </c>
      <c r="O160" s="287">
        <f t="shared" si="130"/>
        <v>2000</v>
      </c>
      <c r="P160" s="287">
        <f t="shared" si="131"/>
        <v>2000</v>
      </c>
      <c r="Q160" s="287">
        <f t="shared" si="132"/>
        <v>2000</v>
      </c>
      <c r="R160" s="287">
        <f t="shared" si="133"/>
        <v>2000</v>
      </c>
      <c r="S160" s="287">
        <f t="shared" si="134"/>
        <v>2000</v>
      </c>
      <c r="T160" s="287">
        <f t="shared" si="135"/>
        <v>2000</v>
      </c>
      <c r="U160" s="287">
        <f t="shared" si="136"/>
        <v>2000</v>
      </c>
      <c r="V160" s="287">
        <f t="shared" si="137"/>
        <v>2000</v>
      </c>
      <c r="W160" s="287">
        <f t="shared" si="138"/>
        <v>2000</v>
      </c>
      <c r="X160" s="287">
        <f t="shared" si="139"/>
        <v>2000</v>
      </c>
      <c r="Y160" s="287">
        <f t="shared" si="140"/>
        <v>2000</v>
      </c>
      <c r="Z160" s="287">
        <f t="shared" si="141"/>
        <v>2000</v>
      </c>
      <c r="AB160" s="281"/>
    </row>
    <row r="161" spans="2:28" ht="29.25" customHeight="1">
      <c r="B161" s="164"/>
      <c r="C161" s="334"/>
      <c r="D161" s="336"/>
      <c r="E161" s="338"/>
      <c r="F161" s="340"/>
      <c r="G161" s="338"/>
      <c r="H161" s="338"/>
      <c r="I161" s="290" t="s">
        <v>166</v>
      </c>
      <c r="J161" s="290" t="str">
        <f t="shared" ref="J161:J173" si="143">I161</f>
        <v xml:space="preserve"> </v>
      </c>
      <c r="K161" s="290" t="str">
        <f t="shared" si="142"/>
        <v xml:space="preserve"> </v>
      </c>
      <c r="L161" s="290" t="str">
        <f t="shared" si="128"/>
        <v xml:space="preserve"> </v>
      </c>
      <c r="M161" s="290" t="str">
        <f t="shared" si="129"/>
        <v xml:space="preserve"> </v>
      </c>
      <c r="N161" s="290" t="str">
        <f t="shared" si="114"/>
        <v xml:space="preserve"> </v>
      </c>
      <c r="O161" s="290" t="str">
        <f t="shared" si="130"/>
        <v xml:space="preserve"> </v>
      </c>
      <c r="P161" s="290" t="str">
        <f t="shared" si="131"/>
        <v xml:space="preserve"> </v>
      </c>
      <c r="Q161" s="290" t="str">
        <f t="shared" si="132"/>
        <v xml:space="preserve"> </v>
      </c>
      <c r="R161" s="290" t="str">
        <f t="shared" si="133"/>
        <v xml:space="preserve"> </v>
      </c>
      <c r="S161" s="290" t="str">
        <f t="shared" si="134"/>
        <v xml:space="preserve"> </v>
      </c>
      <c r="T161" s="290" t="str">
        <f t="shared" si="135"/>
        <v xml:space="preserve"> </v>
      </c>
      <c r="U161" s="290" t="str">
        <f t="shared" si="136"/>
        <v xml:space="preserve"> </v>
      </c>
      <c r="V161" s="290" t="str">
        <f t="shared" si="137"/>
        <v xml:space="preserve"> </v>
      </c>
      <c r="W161" s="290" t="str">
        <f t="shared" si="138"/>
        <v xml:space="preserve"> </v>
      </c>
      <c r="X161" s="290" t="str">
        <f t="shared" si="139"/>
        <v xml:space="preserve"> </v>
      </c>
      <c r="Y161" s="290" t="str">
        <f t="shared" si="140"/>
        <v xml:space="preserve"> </v>
      </c>
      <c r="Z161" s="290" t="str">
        <f t="shared" si="141"/>
        <v xml:space="preserve"> </v>
      </c>
      <c r="AB161" s="281"/>
    </row>
    <row r="162" spans="2:28" ht="29.25" customHeight="1">
      <c r="B162" s="164"/>
      <c r="C162" s="333" t="s">
        <v>51</v>
      </c>
      <c r="D162" s="335" t="s">
        <v>312</v>
      </c>
      <c r="E162" s="337">
        <v>2015</v>
      </c>
      <c r="F162" s="339" t="s">
        <v>265</v>
      </c>
      <c r="G162" s="337" t="s">
        <v>303</v>
      </c>
      <c r="H162" s="337" t="s">
        <v>304</v>
      </c>
      <c r="I162" s="287">
        <v>0</v>
      </c>
      <c r="J162" s="287">
        <f t="shared" si="143"/>
        <v>0</v>
      </c>
      <c r="K162" s="287">
        <f t="shared" si="142"/>
        <v>0</v>
      </c>
      <c r="L162" s="287">
        <f t="shared" si="128"/>
        <v>0</v>
      </c>
      <c r="M162" s="287">
        <f t="shared" si="129"/>
        <v>0</v>
      </c>
      <c r="N162" s="287">
        <f t="shared" si="114"/>
        <v>0</v>
      </c>
      <c r="O162" s="287">
        <f t="shared" si="130"/>
        <v>0</v>
      </c>
      <c r="P162" s="287">
        <f t="shared" si="131"/>
        <v>0</v>
      </c>
      <c r="Q162" s="287">
        <f t="shared" si="132"/>
        <v>0</v>
      </c>
      <c r="R162" s="287">
        <f t="shared" si="133"/>
        <v>0</v>
      </c>
      <c r="S162" s="287">
        <f t="shared" si="134"/>
        <v>0</v>
      </c>
      <c r="T162" s="287">
        <f t="shared" si="135"/>
        <v>0</v>
      </c>
      <c r="U162" s="287">
        <f t="shared" si="136"/>
        <v>0</v>
      </c>
      <c r="V162" s="287">
        <f t="shared" si="137"/>
        <v>0</v>
      </c>
      <c r="W162" s="287">
        <f t="shared" si="138"/>
        <v>0</v>
      </c>
      <c r="X162" s="287">
        <f t="shared" si="139"/>
        <v>0</v>
      </c>
      <c r="Y162" s="287">
        <f t="shared" si="140"/>
        <v>0</v>
      </c>
      <c r="Z162" s="287">
        <f t="shared" si="141"/>
        <v>0</v>
      </c>
      <c r="AB162" s="281"/>
    </row>
    <row r="163" spans="2:28" ht="29.25" customHeight="1">
      <c r="B163" s="164"/>
      <c r="C163" s="334"/>
      <c r="D163" s="336"/>
      <c r="E163" s="338"/>
      <c r="F163" s="340"/>
      <c r="G163" s="338"/>
      <c r="H163" s="338"/>
      <c r="I163" s="290" t="s">
        <v>166</v>
      </c>
      <c r="J163" s="290" t="str">
        <f t="shared" si="143"/>
        <v xml:space="preserve"> </v>
      </c>
      <c r="K163" s="290" t="str">
        <f t="shared" si="142"/>
        <v xml:space="preserve"> </v>
      </c>
      <c r="L163" s="290" t="str">
        <f t="shared" si="128"/>
        <v xml:space="preserve"> </v>
      </c>
      <c r="M163" s="290" t="str">
        <f t="shared" si="129"/>
        <v xml:space="preserve"> </v>
      </c>
      <c r="N163" s="290" t="str">
        <f t="shared" si="114"/>
        <v xml:space="preserve"> </v>
      </c>
      <c r="O163" s="290" t="str">
        <f t="shared" si="130"/>
        <v xml:space="preserve"> </v>
      </c>
      <c r="P163" s="290" t="str">
        <f t="shared" si="131"/>
        <v xml:space="preserve"> </v>
      </c>
      <c r="Q163" s="290" t="str">
        <f t="shared" si="132"/>
        <v xml:space="preserve"> </v>
      </c>
      <c r="R163" s="290" t="str">
        <f t="shared" si="133"/>
        <v xml:space="preserve"> </v>
      </c>
      <c r="S163" s="290" t="str">
        <f t="shared" si="134"/>
        <v xml:space="preserve"> </v>
      </c>
      <c r="T163" s="290" t="str">
        <f t="shared" si="135"/>
        <v xml:space="preserve"> </v>
      </c>
      <c r="U163" s="290" t="str">
        <f t="shared" si="136"/>
        <v xml:space="preserve"> </v>
      </c>
      <c r="V163" s="290" t="str">
        <f t="shared" si="137"/>
        <v xml:space="preserve"> </v>
      </c>
      <c r="W163" s="290" t="str">
        <f t="shared" si="138"/>
        <v xml:space="preserve"> </v>
      </c>
      <c r="X163" s="290" t="str">
        <f t="shared" si="139"/>
        <v xml:space="preserve"> </v>
      </c>
      <c r="Y163" s="290" t="str">
        <f t="shared" si="140"/>
        <v xml:space="preserve"> </v>
      </c>
      <c r="Z163" s="290" t="str">
        <f t="shared" si="141"/>
        <v xml:space="preserve"> </v>
      </c>
      <c r="AB163" s="281"/>
    </row>
    <row r="164" spans="2:28" ht="29.25" customHeight="1">
      <c r="B164" s="164"/>
      <c r="C164" s="333" t="s">
        <v>108</v>
      </c>
      <c r="D164" s="349" t="s">
        <v>349</v>
      </c>
      <c r="E164" s="337" t="s">
        <v>389</v>
      </c>
      <c r="F164" s="339" t="s">
        <v>67</v>
      </c>
      <c r="G164" s="337" t="s">
        <v>282</v>
      </c>
      <c r="H164" s="337" t="s">
        <v>300</v>
      </c>
      <c r="I164" s="287">
        <v>0</v>
      </c>
      <c r="J164" s="287">
        <f t="shared" si="143"/>
        <v>0</v>
      </c>
      <c r="K164" s="287">
        <f t="shared" si="142"/>
        <v>0</v>
      </c>
      <c r="L164" s="287">
        <f t="shared" si="128"/>
        <v>0</v>
      </c>
      <c r="M164" s="287">
        <f t="shared" si="129"/>
        <v>0</v>
      </c>
      <c r="N164" s="287">
        <f t="shared" si="114"/>
        <v>0</v>
      </c>
      <c r="O164" s="287">
        <f t="shared" si="130"/>
        <v>0</v>
      </c>
      <c r="P164" s="287">
        <f t="shared" si="131"/>
        <v>0</v>
      </c>
      <c r="Q164" s="287">
        <f t="shared" si="132"/>
        <v>0</v>
      </c>
      <c r="R164" s="287">
        <f t="shared" si="133"/>
        <v>0</v>
      </c>
      <c r="S164" s="287">
        <f t="shared" si="134"/>
        <v>0</v>
      </c>
      <c r="T164" s="287">
        <f t="shared" si="135"/>
        <v>0</v>
      </c>
      <c r="U164" s="287">
        <f t="shared" si="136"/>
        <v>0</v>
      </c>
      <c r="V164" s="287">
        <f t="shared" si="137"/>
        <v>0</v>
      </c>
      <c r="W164" s="287">
        <f t="shared" si="138"/>
        <v>0</v>
      </c>
      <c r="X164" s="287">
        <f t="shared" si="139"/>
        <v>0</v>
      </c>
      <c r="Y164" s="287">
        <f t="shared" si="140"/>
        <v>0</v>
      </c>
      <c r="Z164" s="287">
        <f t="shared" si="141"/>
        <v>0</v>
      </c>
      <c r="AB164" s="281"/>
    </row>
    <row r="165" spans="2:28" ht="29.25" customHeight="1">
      <c r="B165" s="164"/>
      <c r="C165" s="334"/>
      <c r="D165" s="336"/>
      <c r="E165" s="338"/>
      <c r="F165" s="340"/>
      <c r="G165" s="338"/>
      <c r="H165" s="338"/>
      <c r="I165" s="290" t="s">
        <v>166</v>
      </c>
      <c r="J165" s="290" t="str">
        <f t="shared" si="143"/>
        <v xml:space="preserve"> </v>
      </c>
      <c r="K165" s="290" t="str">
        <f t="shared" si="142"/>
        <v xml:space="preserve"> </v>
      </c>
      <c r="L165" s="290" t="str">
        <f t="shared" si="128"/>
        <v xml:space="preserve"> </v>
      </c>
      <c r="M165" s="290" t="str">
        <f t="shared" si="129"/>
        <v xml:space="preserve"> </v>
      </c>
      <c r="N165" s="290" t="str">
        <f t="shared" si="114"/>
        <v xml:space="preserve"> </v>
      </c>
      <c r="O165" s="290" t="str">
        <f t="shared" si="130"/>
        <v xml:space="preserve"> </v>
      </c>
      <c r="P165" s="290" t="str">
        <f t="shared" si="131"/>
        <v xml:space="preserve"> </v>
      </c>
      <c r="Q165" s="290" t="str">
        <f t="shared" si="132"/>
        <v xml:space="preserve"> </v>
      </c>
      <c r="R165" s="290" t="str">
        <f t="shared" si="133"/>
        <v xml:space="preserve"> </v>
      </c>
      <c r="S165" s="290" t="str">
        <f t="shared" si="134"/>
        <v xml:space="preserve"> </v>
      </c>
      <c r="T165" s="290" t="str">
        <f t="shared" si="135"/>
        <v xml:space="preserve"> </v>
      </c>
      <c r="U165" s="290" t="str">
        <f t="shared" si="136"/>
        <v xml:space="preserve"> </v>
      </c>
      <c r="V165" s="290" t="str">
        <f t="shared" si="137"/>
        <v xml:space="preserve"> </v>
      </c>
      <c r="W165" s="290" t="str">
        <f t="shared" si="138"/>
        <v xml:space="preserve"> </v>
      </c>
      <c r="X165" s="290" t="str">
        <f t="shared" si="139"/>
        <v xml:space="preserve"> </v>
      </c>
      <c r="Y165" s="290" t="str">
        <f t="shared" si="140"/>
        <v xml:space="preserve"> </v>
      </c>
      <c r="Z165" s="290" t="str">
        <f t="shared" si="141"/>
        <v xml:space="preserve"> </v>
      </c>
      <c r="AB165" s="281"/>
    </row>
    <row r="166" spans="2:28" ht="29.25" customHeight="1">
      <c r="B166" s="164"/>
      <c r="C166" s="333" t="s">
        <v>109</v>
      </c>
      <c r="D166" s="335"/>
      <c r="E166" s="337"/>
      <c r="F166" s="339"/>
      <c r="G166" s="337"/>
      <c r="H166" s="337"/>
      <c r="I166" s="287">
        <v>0</v>
      </c>
      <c r="J166" s="287">
        <f t="shared" si="143"/>
        <v>0</v>
      </c>
      <c r="K166" s="287">
        <f t="shared" ref="K166:K173" si="144">J166</f>
        <v>0</v>
      </c>
      <c r="L166" s="287">
        <f t="shared" ref="L166:L173" si="145">K166</f>
        <v>0</v>
      </c>
      <c r="M166" s="287">
        <f t="shared" ref="M166:M173" si="146">L166</f>
        <v>0</v>
      </c>
      <c r="N166" s="287">
        <f t="shared" si="114"/>
        <v>0</v>
      </c>
      <c r="O166" s="287">
        <f t="shared" ref="O166:O173" si="147">N166</f>
        <v>0</v>
      </c>
      <c r="P166" s="287">
        <f t="shared" ref="P166:P173" si="148">O166</f>
        <v>0</v>
      </c>
      <c r="Q166" s="287">
        <f t="shared" ref="Q166:Q173" si="149">P166</f>
        <v>0</v>
      </c>
      <c r="R166" s="287">
        <f t="shared" ref="R166:R173" si="150">Q166</f>
        <v>0</v>
      </c>
      <c r="S166" s="287">
        <f t="shared" ref="S166:S173" si="151">R166</f>
        <v>0</v>
      </c>
      <c r="T166" s="287">
        <f t="shared" ref="T166:T173" si="152">S166</f>
        <v>0</v>
      </c>
      <c r="U166" s="287">
        <f t="shared" ref="U166:U173" si="153">T166</f>
        <v>0</v>
      </c>
      <c r="V166" s="287">
        <f t="shared" ref="V166:V173" si="154">U166</f>
        <v>0</v>
      </c>
      <c r="W166" s="287">
        <f t="shared" ref="W166:W173" si="155">V166</f>
        <v>0</v>
      </c>
      <c r="X166" s="287">
        <f t="shared" ref="X166:X173" si="156">W166</f>
        <v>0</v>
      </c>
      <c r="Y166" s="287">
        <f t="shared" ref="Y166:Y173" si="157">X166</f>
        <v>0</v>
      </c>
      <c r="Z166" s="287">
        <f t="shared" ref="Z166:Z173" si="158">Y166</f>
        <v>0</v>
      </c>
      <c r="AB166" s="281"/>
    </row>
    <row r="167" spans="2:28" ht="29.25" customHeight="1">
      <c r="B167" s="164"/>
      <c r="C167" s="334"/>
      <c r="D167" s="336"/>
      <c r="E167" s="338"/>
      <c r="F167" s="340"/>
      <c r="G167" s="338"/>
      <c r="H167" s="338"/>
      <c r="I167" s="290" t="s">
        <v>166</v>
      </c>
      <c r="J167" s="290" t="str">
        <f t="shared" si="143"/>
        <v xml:space="preserve"> </v>
      </c>
      <c r="K167" s="290" t="str">
        <f t="shared" si="144"/>
        <v xml:space="preserve"> </v>
      </c>
      <c r="L167" s="290" t="str">
        <f t="shared" si="145"/>
        <v xml:space="preserve"> </v>
      </c>
      <c r="M167" s="290" t="str">
        <f t="shared" si="146"/>
        <v xml:space="preserve"> </v>
      </c>
      <c r="N167" s="290" t="str">
        <f t="shared" si="114"/>
        <v xml:space="preserve"> </v>
      </c>
      <c r="O167" s="290" t="str">
        <f t="shared" si="147"/>
        <v xml:space="preserve"> </v>
      </c>
      <c r="P167" s="290" t="str">
        <f t="shared" si="148"/>
        <v xml:space="preserve"> </v>
      </c>
      <c r="Q167" s="290" t="str">
        <f t="shared" si="149"/>
        <v xml:space="preserve"> </v>
      </c>
      <c r="R167" s="290" t="str">
        <f t="shared" si="150"/>
        <v xml:space="preserve"> </v>
      </c>
      <c r="S167" s="290" t="str">
        <f t="shared" si="151"/>
        <v xml:space="preserve"> </v>
      </c>
      <c r="T167" s="290" t="str">
        <f t="shared" si="152"/>
        <v xml:space="preserve"> </v>
      </c>
      <c r="U167" s="290" t="str">
        <f t="shared" si="153"/>
        <v xml:space="preserve"> </v>
      </c>
      <c r="V167" s="290" t="str">
        <f t="shared" si="154"/>
        <v xml:space="preserve"> </v>
      </c>
      <c r="W167" s="290" t="str">
        <f t="shared" si="155"/>
        <v xml:space="preserve"> </v>
      </c>
      <c r="X167" s="290" t="str">
        <f t="shared" si="156"/>
        <v xml:space="preserve"> </v>
      </c>
      <c r="Y167" s="290" t="str">
        <f t="shared" si="157"/>
        <v xml:space="preserve"> </v>
      </c>
      <c r="Z167" s="290" t="str">
        <f t="shared" si="158"/>
        <v xml:space="preserve"> </v>
      </c>
      <c r="AB167" s="281"/>
    </row>
    <row r="168" spans="2:28" ht="29.25" customHeight="1">
      <c r="B168" s="164"/>
      <c r="C168" s="333" t="s">
        <v>110</v>
      </c>
      <c r="D168" s="335"/>
      <c r="E168" s="337"/>
      <c r="F168" s="339"/>
      <c r="G168" s="337"/>
      <c r="H168" s="337"/>
      <c r="I168" s="287">
        <v>0</v>
      </c>
      <c r="J168" s="287">
        <f t="shared" si="143"/>
        <v>0</v>
      </c>
      <c r="K168" s="287">
        <f t="shared" si="144"/>
        <v>0</v>
      </c>
      <c r="L168" s="287">
        <f t="shared" si="145"/>
        <v>0</v>
      </c>
      <c r="M168" s="287">
        <f t="shared" si="146"/>
        <v>0</v>
      </c>
      <c r="N168" s="287">
        <f t="shared" si="114"/>
        <v>0</v>
      </c>
      <c r="O168" s="287">
        <f t="shared" si="147"/>
        <v>0</v>
      </c>
      <c r="P168" s="287">
        <f t="shared" si="148"/>
        <v>0</v>
      </c>
      <c r="Q168" s="287">
        <f t="shared" si="149"/>
        <v>0</v>
      </c>
      <c r="R168" s="287">
        <f t="shared" si="150"/>
        <v>0</v>
      </c>
      <c r="S168" s="287">
        <f t="shared" si="151"/>
        <v>0</v>
      </c>
      <c r="T168" s="287">
        <f t="shared" si="152"/>
        <v>0</v>
      </c>
      <c r="U168" s="287">
        <f t="shared" si="153"/>
        <v>0</v>
      </c>
      <c r="V168" s="287">
        <f t="shared" si="154"/>
        <v>0</v>
      </c>
      <c r="W168" s="287">
        <f t="shared" si="155"/>
        <v>0</v>
      </c>
      <c r="X168" s="287">
        <f t="shared" si="156"/>
        <v>0</v>
      </c>
      <c r="Y168" s="287">
        <f t="shared" si="157"/>
        <v>0</v>
      </c>
      <c r="Z168" s="287">
        <f t="shared" si="158"/>
        <v>0</v>
      </c>
      <c r="AB168" s="281"/>
    </row>
    <row r="169" spans="2:28" ht="29.25" customHeight="1">
      <c r="B169" s="164"/>
      <c r="C169" s="334"/>
      <c r="D169" s="336"/>
      <c r="E169" s="338"/>
      <c r="F169" s="340"/>
      <c r="G169" s="338"/>
      <c r="H169" s="338"/>
      <c r="I169" s="290" t="s">
        <v>166</v>
      </c>
      <c r="J169" s="290" t="str">
        <f t="shared" si="143"/>
        <v xml:space="preserve"> </v>
      </c>
      <c r="K169" s="290" t="str">
        <f t="shared" si="144"/>
        <v xml:space="preserve"> </v>
      </c>
      <c r="L169" s="290" t="str">
        <f t="shared" si="145"/>
        <v xml:space="preserve"> </v>
      </c>
      <c r="M169" s="290" t="str">
        <f t="shared" si="146"/>
        <v xml:space="preserve"> </v>
      </c>
      <c r="N169" s="290" t="str">
        <f t="shared" si="114"/>
        <v xml:space="preserve"> </v>
      </c>
      <c r="O169" s="290" t="str">
        <f t="shared" si="147"/>
        <v xml:space="preserve"> </v>
      </c>
      <c r="P169" s="290" t="str">
        <f t="shared" si="148"/>
        <v xml:space="preserve"> </v>
      </c>
      <c r="Q169" s="290" t="str">
        <f t="shared" si="149"/>
        <v xml:space="preserve"> </v>
      </c>
      <c r="R169" s="290" t="str">
        <f t="shared" si="150"/>
        <v xml:space="preserve"> </v>
      </c>
      <c r="S169" s="290" t="str">
        <f t="shared" si="151"/>
        <v xml:space="preserve"> </v>
      </c>
      <c r="T169" s="290" t="str">
        <f t="shared" si="152"/>
        <v xml:space="preserve"> </v>
      </c>
      <c r="U169" s="290" t="str">
        <f t="shared" si="153"/>
        <v xml:space="preserve"> </v>
      </c>
      <c r="V169" s="290" t="str">
        <f t="shared" si="154"/>
        <v xml:space="preserve"> </v>
      </c>
      <c r="W169" s="290" t="str">
        <f t="shared" si="155"/>
        <v xml:space="preserve"> </v>
      </c>
      <c r="X169" s="290" t="str">
        <f t="shared" si="156"/>
        <v xml:space="preserve"> </v>
      </c>
      <c r="Y169" s="290" t="str">
        <f t="shared" si="157"/>
        <v xml:space="preserve"> </v>
      </c>
      <c r="Z169" s="290" t="str">
        <f t="shared" si="158"/>
        <v xml:space="preserve"> </v>
      </c>
      <c r="AB169" s="281"/>
    </row>
    <row r="170" spans="2:28" ht="29.25" customHeight="1">
      <c r="B170" s="164"/>
      <c r="C170" s="333" t="s">
        <v>111</v>
      </c>
      <c r="D170" s="335"/>
      <c r="E170" s="337"/>
      <c r="F170" s="339"/>
      <c r="G170" s="337"/>
      <c r="H170" s="337"/>
      <c r="I170" s="287">
        <v>0</v>
      </c>
      <c r="J170" s="287">
        <f t="shared" si="143"/>
        <v>0</v>
      </c>
      <c r="K170" s="287">
        <f t="shared" ref="K170:M171" si="159">J170</f>
        <v>0</v>
      </c>
      <c r="L170" s="287">
        <f t="shared" si="159"/>
        <v>0</v>
      </c>
      <c r="M170" s="287">
        <f t="shared" si="159"/>
        <v>0</v>
      </c>
      <c r="N170" s="287">
        <f t="shared" si="114"/>
        <v>0</v>
      </c>
      <c r="O170" s="287">
        <f t="shared" ref="O170:Z170" si="160">N170</f>
        <v>0</v>
      </c>
      <c r="P170" s="287">
        <f t="shared" si="160"/>
        <v>0</v>
      </c>
      <c r="Q170" s="287">
        <f t="shared" si="160"/>
        <v>0</v>
      </c>
      <c r="R170" s="287">
        <f t="shared" si="160"/>
        <v>0</v>
      </c>
      <c r="S170" s="287">
        <f t="shared" si="160"/>
        <v>0</v>
      </c>
      <c r="T170" s="287">
        <f t="shared" si="160"/>
        <v>0</v>
      </c>
      <c r="U170" s="287">
        <f t="shared" si="160"/>
        <v>0</v>
      </c>
      <c r="V170" s="287">
        <f t="shared" si="160"/>
        <v>0</v>
      </c>
      <c r="W170" s="287">
        <f t="shared" si="160"/>
        <v>0</v>
      </c>
      <c r="X170" s="287">
        <f t="shared" si="160"/>
        <v>0</v>
      </c>
      <c r="Y170" s="287">
        <f t="shared" si="160"/>
        <v>0</v>
      </c>
      <c r="Z170" s="287">
        <f t="shared" si="160"/>
        <v>0</v>
      </c>
      <c r="AB170" s="281"/>
    </row>
    <row r="171" spans="2:28" ht="29.25" customHeight="1">
      <c r="B171" s="164"/>
      <c r="C171" s="334"/>
      <c r="D171" s="336"/>
      <c r="E171" s="338"/>
      <c r="F171" s="340"/>
      <c r="G171" s="338"/>
      <c r="H171" s="338"/>
      <c r="I171" s="290" t="s">
        <v>166</v>
      </c>
      <c r="J171" s="290" t="str">
        <f t="shared" si="143"/>
        <v xml:space="preserve"> </v>
      </c>
      <c r="K171" s="290" t="str">
        <f t="shared" si="159"/>
        <v xml:space="preserve"> </v>
      </c>
      <c r="L171" s="290" t="str">
        <f t="shared" si="159"/>
        <v xml:space="preserve"> </v>
      </c>
      <c r="M171" s="290" t="str">
        <f t="shared" si="159"/>
        <v xml:space="preserve"> </v>
      </c>
      <c r="N171" s="290" t="str">
        <f t="shared" si="114"/>
        <v xml:space="preserve"> </v>
      </c>
      <c r="O171" s="290" t="str">
        <f t="shared" ref="O171:Z171" si="161">N171</f>
        <v xml:space="preserve"> </v>
      </c>
      <c r="P171" s="290" t="str">
        <f t="shared" si="161"/>
        <v xml:space="preserve"> </v>
      </c>
      <c r="Q171" s="290" t="str">
        <f t="shared" si="161"/>
        <v xml:space="preserve"> </v>
      </c>
      <c r="R171" s="290" t="str">
        <f t="shared" si="161"/>
        <v xml:space="preserve"> </v>
      </c>
      <c r="S171" s="290" t="str">
        <f t="shared" si="161"/>
        <v xml:space="preserve"> </v>
      </c>
      <c r="T171" s="290" t="str">
        <f t="shared" si="161"/>
        <v xml:space="preserve"> </v>
      </c>
      <c r="U171" s="290" t="str">
        <f t="shared" si="161"/>
        <v xml:space="preserve"> </v>
      </c>
      <c r="V171" s="290" t="str">
        <f t="shared" si="161"/>
        <v xml:space="preserve"> </v>
      </c>
      <c r="W171" s="290" t="str">
        <f t="shared" si="161"/>
        <v xml:space="preserve"> </v>
      </c>
      <c r="X171" s="290" t="str">
        <f t="shared" si="161"/>
        <v xml:space="preserve"> </v>
      </c>
      <c r="Y171" s="290" t="str">
        <f t="shared" si="161"/>
        <v xml:space="preserve"> </v>
      </c>
      <c r="Z171" s="290" t="str">
        <f t="shared" si="161"/>
        <v xml:space="preserve"> </v>
      </c>
      <c r="AB171" s="281"/>
    </row>
    <row r="172" spans="2:28" ht="29.25" customHeight="1">
      <c r="B172" s="164"/>
      <c r="C172" s="333" t="s">
        <v>254</v>
      </c>
      <c r="D172" s="335"/>
      <c r="E172" s="337"/>
      <c r="F172" s="339"/>
      <c r="G172" s="337"/>
      <c r="H172" s="337"/>
      <c r="I172" s="287">
        <v>0</v>
      </c>
      <c r="J172" s="287">
        <f t="shared" si="143"/>
        <v>0</v>
      </c>
      <c r="K172" s="287">
        <f t="shared" si="144"/>
        <v>0</v>
      </c>
      <c r="L172" s="287">
        <f t="shared" si="145"/>
        <v>0</v>
      </c>
      <c r="M172" s="287">
        <f t="shared" si="146"/>
        <v>0</v>
      </c>
      <c r="N172" s="287">
        <f t="shared" si="114"/>
        <v>0</v>
      </c>
      <c r="O172" s="287">
        <f t="shared" si="147"/>
        <v>0</v>
      </c>
      <c r="P172" s="287">
        <f t="shared" si="148"/>
        <v>0</v>
      </c>
      <c r="Q172" s="287">
        <f t="shared" si="149"/>
        <v>0</v>
      </c>
      <c r="R172" s="287">
        <f t="shared" si="150"/>
        <v>0</v>
      </c>
      <c r="S172" s="287">
        <f t="shared" si="151"/>
        <v>0</v>
      </c>
      <c r="T172" s="287">
        <f t="shared" si="152"/>
        <v>0</v>
      </c>
      <c r="U172" s="287">
        <f t="shared" si="153"/>
        <v>0</v>
      </c>
      <c r="V172" s="287">
        <f t="shared" si="154"/>
        <v>0</v>
      </c>
      <c r="W172" s="287">
        <f t="shared" si="155"/>
        <v>0</v>
      </c>
      <c r="X172" s="287">
        <f t="shared" si="156"/>
        <v>0</v>
      </c>
      <c r="Y172" s="287">
        <f t="shared" si="157"/>
        <v>0</v>
      </c>
      <c r="Z172" s="287">
        <f t="shared" si="158"/>
        <v>0</v>
      </c>
      <c r="AB172" s="281"/>
    </row>
    <row r="173" spans="2:28" ht="29.25" customHeight="1">
      <c r="B173" s="164"/>
      <c r="C173" s="334"/>
      <c r="D173" s="336"/>
      <c r="E173" s="338"/>
      <c r="F173" s="340"/>
      <c r="G173" s="338"/>
      <c r="H173" s="338"/>
      <c r="I173" s="290" t="s">
        <v>166</v>
      </c>
      <c r="J173" s="290" t="str">
        <f t="shared" si="143"/>
        <v xml:space="preserve"> </v>
      </c>
      <c r="K173" s="290" t="str">
        <f t="shared" si="144"/>
        <v xml:space="preserve"> </v>
      </c>
      <c r="L173" s="290" t="str">
        <f t="shared" si="145"/>
        <v xml:space="preserve"> </v>
      </c>
      <c r="M173" s="290" t="str">
        <f t="shared" si="146"/>
        <v xml:space="preserve"> </v>
      </c>
      <c r="N173" s="290" t="str">
        <f t="shared" si="114"/>
        <v xml:space="preserve"> </v>
      </c>
      <c r="O173" s="290" t="str">
        <f t="shared" si="147"/>
        <v xml:space="preserve"> </v>
      </c>
      <c r="P173" s="290" t="str">
        <f t="shared" si="148"/>
        <v xml:space="preserve"> </v>
      </c>
      <c r="Q173" s="290" t="str">
        <f t="shared" si="149"/>
        <v xml:space="preserve"> </v>
      </c>
      <c r="R173" s="290" t="str">
        <f t="shared" si="150"/>
        <v xml:space="preserve"> </v>
      </c>
      <c r="S173" s="290" t="str">
        <f t="shared" si="151"/>
        <v xml:space="preserve"> </v>
      </c>
      <c r="T173" s="290" t="str">
        <f t="shared" si="152"/>
        <v xml:space="preserve"> </v>
      </c>
      <c r="U173" s="290" t="str">
        <f t="shared" si="153"/>
        <v xml:space="preserve"> </v>
      </c>
      <c r="V173" s="290" t="str">
        <f t="shared" si="154"/>
        <v xml:space="preserve"> </v>
      </c>
      <c r="W173" s="290" t="str">
        <f t="shared" si="155"/>
        <v xml:space="preserve"> </v>
      </c>
      <c r="X173" s="290" t="str">
        <f t="shared" si="156"/>
        <v xml:space="preserve"> </v>
      </c>
      <c r="Y173" s="290" t="str">
        <f t="shared" si="157"/>
        <v xml:space="preserve"> </v>
      </c>
      <c r="Z173" s="290" t="str">
        <f t="shared" si="158"/>
        <v xml:space="preserve"> </v>
      </c>
      <c r="AB173" s="281"/>
    </row>
    <row r="174" spans="2:28" ht="15" customHeight="1">
      <c r="B174" s="164"/>
      <c r="C174" s="180"/>
      <c r="D174" s="181"/>
      <c r="E174" s="182"/>
      <c r="F174" s="182"/>
      <c r="G174" s="183"/>
      <c r="H174" s="182"/>
      <c r="I174" s="184"/>
      <c r="J174" s="184"/>
      <c r="K174" s="184"/>
      <c r="L174" s="193"/>
      <c r="M174" s="193"/>
      <c r="N174" s="193"/>
      <c r="O174" s="193"/>
      <c r="P174" s="193"/>
      <c r="Q174" s="193"/>
      <c r="R174" s="193"/>
      <c r="S174" s="193"/>
      <c r="T174" s="193"/>
      <c r="U174" s="193"/>
      <c r="V174" s="193"/>
      <c r="W174" s="193"/>
      <c r="X174" s="193"/>
      <c r="Y174" s="193"/>
      <c r="Z174" s="193"/>
    </row>
    <row r="175" spans="2:28" ht="33.75" customHeight="1" thickBot="1">
      <c r="B175" s="164"/>
      <c r="C175" s="173"/>
      <c r="D175" s="278" t="s">
        <v>174</v>
      </c>
      <c r="E175" s="241"/>
      <c r="F175" s="241"/>
      <c r="G175" s="241"/>
      <c r="H175" s="241"/>
      <c r="I175" s="241"/>
      <c r="J175" s="241"/>
      <c r="K175" s="242"/>
      <c r="L175" s="192"/>
      <c r="M175" s="192"/>
      <c r="N175" s="192"/>
      <c r="O175" s="192"/>
      <c r="P175" s="192"/>
      <c r="Q175" s="192"/>
      <c r="R175" s="192"/>
      <c r="S175" s="192"/>
      <c r="T175" s="192"/>
      <c r="U175" s="192"/>
      <c r="V175" s="192"/>
      <c r="W175" s="192"/>
      <c r="X175" s="192"/>
      <c r="Y175" s="192"/>
      <c r="Z175" s="192"/>
    </row>
    <row r="176" spans="2:28" ht="25.5" customHeight="1">
      <c r="B176" s="164"/>
      <c r="C176" s="174"/>
      <c r="D176" s="279" t="s">
        <v>75</v>
      </c>
      <c r="E176" s="243"/>
      <c r="F176" s="243"/>
      <c r="G176" s="243"/>
      <c r="H176" s="243"/>
      <c r="I176" s="243"/>
      <c r="J176" s="243"/>
      <c r="K176" s="244"/>
      <c r="L176" s="191"/>
      <c r="M176" s="191"/>
      <c r="N176" s="191"/>
      <c r="O176" s="191"/>
      <c r="P176" s="191"/>
      <c r="Q176" s="191"/>
      <c r="R176" s="191"/>
      <c r="S176" s="191"/>
      <c r="T176" s="191"/>
      <c r="U176" s="191"/>
      <c r="V176" s="191"/>
      <c r="W176" s="191"/>
      <c r="X176" s="191"/>
      <c r="Y176" s="191"/>
      <c r="Z176" s="191"/>
    </row>
    <row r="177" spans="2:28" ht="38.25" customHeight="1">
      <c r="B177" s="164"/>
      <c r="C177" s="346" t="s">
        <v>13</v>
      </c>
      <c r="D177" s="346" t="s">
        <v>14</v>
      </c>
      <c r="E177" s="343" t="s">
        <v>99</v>
      </c>
      <c r="F177" s="346" t="str">
        <f>F$25</f>
        <v>Status der 
Umsetzung</v>
      </c>
      <c r="G177" s="346" t="s">
        <v>15</v>
      </c>
      <c r="H177" s="346" t="s">
        <v>16</v>
      </c>
      <c r="I177" s="280" t="str">
        <f t="shared" ref="I177:Z177" si="162">I25</f>
        <v/>
      </c>
      <c r="J177" s="280" t="str">
        <f t="shared" si="162"/>
        <v/>
      </c>
      <c r="K177" s="280" t="str">
        <f t="shared" si="162"/>
        <v/>
      </c>
      <c r="L177" s="280" t="str">
        <f t="shared" si="162"/>
        <v/>
      </c>
      <c r="M177" s="280" t="str">
        <f t="shared" si="162"/>
        <v/>
      </c>
      <c r="N177" s="280" t="str">
        <f t="shared" si="162"/>
        <v>Ziele CO2 &amp; Kompetenzen</v>
      </c>
      <c r="O177" s="280" t="str">
        <f t="shared" si="162"/>
        <v/>
      </c>
      <c r="P177" s="280" t="str">
        <f t="shared" si="162"/>
        <v/>
      </c>
      <c r="Q177" s="280" t="str">
        <f t="shared" si="162"/>
        <v/>
      </c>
      <c r="R177" s="280" t="str">
        <f t="shared" si="162"/>
        <v/>
      </c>
      <c r="S177" s="280" t="str">
        <f t="shared" si="162"/>
        <v/>
      </c>
      <c r="T177" s="280" t="str">
        <f t="shared" si="162"/>
        <v/>
      </c>
      <c r="U177" s="280" t="str">
        <f t="shared" si="162"/>
        <v/>
      </c>
      <c r="V177" s="280" t="str">
        <f t="shared" si="162"/>
        <v/>
      </c>
      <c r="W177" s="280" t="str">
        <f t="shared" si="162"/>
        <v/>
      </c>
      <c r="X177" s="280" t="str">
        <f t="shared" si="162"/>
        <v/>
      </c>
      <c r="Y177" s="280" t="str">
        <f t="shared" si="162"/>
        <v/>
      </c>
      <c r="Z177" s="280" t="str">
        <f t="shared" si="162"/>
        <v/>
      </c>
    </row>
    <row r="178" spans="2:28" ht="14.25" customHeight="1">
      <c r="B178" s="164"/>
      <c r="C178" s="346"/>
      <c r="D178" s="346"/>
      <c r="E178" s="348"/>
      <c r="F178" s="346"/>
      <c r="G178" s="346"/>
      <c r="H178" s="346"/>
      <c r="I178" s="264">
        <f>$I$9</f>
        <v>2013</v>
      </c>
      <c r="J178" s="264">
        <f>J$9</f>
        <v>2015</v>
      </c>
      <c r="K178" s="264">
        <f>K$9</f>
        <v>2020</v>
      </c>
      <c r="L178" s="264">
        <f>L$9</f>
        <v>2022</v>
      </c>
      <c r="M178" s="264">
        <f>L178+2</f>
        <v>2024</v>
      </c>
      <c r="N178" s="264">
        <f>M178+2</f>
        <v>2026</v>
      </c>
      <c r="O178" s="264">
        <f>N178+2</f>
        <v>2028</v>
      </c>
      <c r="P178" s="264">
        <f>O178+2</f>
        <v>2030</v>
      </c>
      <c r="Q178" s="264">
        <f t="shared" ref="Q178:V178" si="163">P178+2</f>
        <v>2032</v>
      </c>
      <c r="R178" s="264">
        <f t="shared" si="163"/>
        <v>2034</v>
      </c>
      <c r="S178" s="264">
        <f t="shared" si="163"/>
        <v>2036</v>
      </c>
      <c r="T178" s="264">
        <f t="shared" si="163"/>
        <v>2038</v>
      </c>
      <c r="U178" s="264">
        <f t="shared" si="163"/>
        <v>2040</v>
      </c>
      <c r="V178" s="264">
        <f t="shared" si="163"/>
        <v>2042</v>
      </c>
      <c r="W178" s="264">
        <f>V178+2</f>
        <v>2044</v>
      </c>
      <c r="X178" s="264">
        <f>W178+2</f>
        <v>2046</v>
      </c>
      <c r="Y178" s="264">
        <f>X178+2</f>
        <v>2048</v>
      </c>
      <c r="Z178" s="264">
        <f>Y178+2</f>
        <v>2050</v>
      </c>
    </row>
    <row r="179" spans="2:28" ht="24" customHeight="1">
      <c r="B179" s="179"/>
      <c r="C179" s="265"/>
      <c r="D179" s="267"/>
      <c r="E179" s="270"/>
      <c r="F179" s="270"/>
      <c r="G179" s="270"/>
      <c r="H179" s="268" t="s">
        <v>3</v>
      </c>
      <c r="I179" s="269">
        <f t="shared" ref="I179:Z179" si="164">SUM(I180:I209)</f>
        <v>400</v>
      </c>
      <c r="J179" s="269">
        <f t="shared" si="164"/>
        <v>500</v>
      </c>
      <c r="K179" s="269">
        <f t="shared" si="164"/>
        <v>800</v>
      </c>
      <c r="L179" s="269">
        <f t="shared" si="164"/>
        <v>1100</v>
      </c>
      <c r="M179" s="269">
        <f t="shared" si="164"/>
        <v>1100</v>
      </c>
      <c r="N179" s="269">
        <f t="shared" si="164"/>
        <v>1100</v>
      </c>
      <c r="O179" s="269">
        <f t="shared" si="164"/>
        <v>1100</v>
      </c>
      <c r="P179" s="269">
        <f t="shared" si="164"/>
        <v>1100</v>
      </c>
      <c r="Q179" s="269">
        <f t="shared" si="164"/>
        <v>1100</v>
      </c>
      <c r="R179" s="269">
        <f t="shared" si="164"/>
        <v>1100</v>
      </c>
      <c r="S179" s="269">
        <f t="shared" si="164"/>
        <v>1100</v>
      </c>
      <c r="T179" s="269">
        <f t="shared" si="164"/>
        <v>1100</v>
      </c>
      <c r="U179" s="269">
        <f t="shared" si="164"/>
        <v>1100</v>
      </c>
      <c r="V179" s="269">
        <f t="shared" si="164"/>
        <v>1100</v>
      </c>
      <c r="W179" s="269">
        <f t="shared" si="164"/>
        <v>1100</v>
      </c>
      <c r="X179" s="269">
        <f t="shared" si="164"/>
        <v>1100</v>
      </c>
      <c r="Y179" s="269">
        <f t="shared" si="164"/>
        <v>1100</v>
      </c>
      <c r="Z179" s="269">
        <f t="shared" si="164"/>
        <v>1100</v>
      </c>
    </row>
    <row r="180" spans="2:28" ht="29.25" customHeight="1">
      <c r="B180" s="164"/>
      <c r="C180" s="333" t="s">
        <v>175</v>
      </c>
      <c r="D180" s="335" t="s">
        <v>379</v>
      </c>
      <c r="E180" s="337">
        <v>2016</v>
      </c>
      <c r="F180" s="339" t="s">
        <v>265</v>
      </c>
      <c r="G180" s="337" t="s">
        <v>282</v>
      </c>
      <c r="H180" s="337" t="s">
        <v>333</v>
      </c>
      <c r="I180" s="287">
        <v>0</v>
      </c>
      <c r="J180" s="287">
        <f>I180</f>
        <v>0</v>
      </c>
      <c r="K180" s="287">
        <v>100</v>
      </c>
      <c r="L180" s="287">
        <f>K180</f>
        <v>100</v>
      </c>
      <c r="M180" s="287">
        <f>L180</f>
        <v>100</v>
      </c>
      <c r="N180" s="287">
        <f t="shared" ref="N180:N203" si="165">M180</f>
        <v>100</v>
      </c>
      <c r="O180" s="287">
        <f t="shared" ref="O180:Z180" si="166">N180</f>
        <v>100</v>
      </c>
      <c r="P180" s="287">
        <f t="shared" si="166"/>
        <v>100</v>
      </c>
      <c r="Q180" s="287">
        <f t="shared" si="166"/>
        <v>100</v>
      </c>
      <c r="R180" s="287">
        <f t="shared" si="166"/>
        <v>100</v>
      </c>
      <c r="S180" s="287">
        <f t="shared" si="166"/>
        <v>100</v>
      </c>
      <c r="T180" s="287">
        <f t="shared" si="166"/>
        <v>100</v>
      </c>
      <c r="U180" s="287">
        <f t="shared" si="166"/>
        <v>100</v>
      </c>
      <c r="V180" s="287">
        <f t="shared" si="166"/>
        <v>100</v>
      </c>
      <c r="W180" s="287">
        <f t="shared" si="166"/>
        <v>100</v>
      </c>
      <c r="X180" s="287">
        <f t="shared" si="166"/>
        <v>100</v>
      </c>
      <c r="Y180" s="287">
        <f t="shared" si="166"/>
        <v>100</v>
      </c>
      <c r="Z180" s="287">
        <f t="shared" si="166"/>
        <v>100</v>
      </c>
      <c r="AB180" s="281"/>
    </row>
    <row r="181" spans="2:28" ht="29.25" customHeight="1">
      <c r="B181" s="164"/>
      <c r="C181" s="334"/>
      <c r="D181" s="336"/>
      <c r="E181" s="338"/>
      <c r="F181" s="340"/>
      <c r="G181" s="338"/>
      <c r="H181" s="338"/>
      <c r="I181" s="290" t="s">
        <v>166</v>
      </c>
      <c r="J181" s="290" t="str">
        <f>I181</f>
        <v xml:space="preserve"> </v>
      </c>
      <c r="K181" s="290" t="str">
        <f>J181</f>
        <v xml:space="preserve"> </v>
      </c>
      <c r="L181" s="290" t="str">
        <f>K181</f>
        <v xml:space="preserve"> </v>
      </c>
      <c r="M181" s="290" t="str">
        <f>L181</f>
        <v xml:space="preserve"> </v>
      </c>
      <c r="N181" s="290" t="str">
        <f t="shared" si="165"/>
        <v xml:space="preserve"> </v>
      </c>
      <c r="O181" s="290" t="str">
        <f t="shared" ref="O181:Z181" si="167">N181</f>
        <v xml:space="preserve"> </v>
      </c>
      <c r="P181" s="290" t="str">
        <f t="shared" si="167"/>
        <v xml:space="preserve"> </v>
      </c>
      <c r="Q181" s="290" t="str">
        <f t="shared" si="167"/>
        <v xml:space="preserve"> </v>
      </c>
      <c r="R181" s="290" t="str">
        <f t="shared" si="167"/>
        <v xml:space="preserve"> </v>
      </c>
      <c r="S181" s="290" t="str">
        <f t="shared" si="167"/>
        <v xml:space="preserve"> </v>
      </c>
      <c r="T181" s="290" t="str">
        <f t="shared" si="167"/>
        <v xml:space="preserve"> </v>
      </c>
      <c r="U181" s="290" t="str">
        <f t="shared" si="167"/>
        <v xml:space="preserve"> </v>
      </c>
      <c r="V181" s="290" t="str">
        <f t="shared" si="167"/>
        <v xml:space="preserve"> </v>
      </c>
      <c r="W181" s="290" t="str">
        <f t="shared" si="167"/>
        <v xml:space="preserve"> </v>
      </c>
      <c r="X181" s="290" t="str">
        <f t="shared" si="167"/>
        <v xml:space="preserve"> </v>
      </c>
      <c r="Y181" s="290" t="str">
        <f t="shared" si="167"/>
        <v xml:space="preserve"> </v>
      </c>
      <c r="Z181" s="290" t="str">
        <f t="shared" si="167"/>
        <v xml:space="preserve"> </v>
      </c>
      <c r="AB181" s="281"/>
    </row>
    <row r="182" spans="2:28" ht="29.25" customHeight="1">
      <c r="B182" s="164"/>
      <c r="C182" s="333" t="s">
        <v>176</v>
      </c>
      <c r="D182" s="335" t="s">
        <v>334</v>
      </c>
      <c r="E182" s="337">
        <v>2012</v>
      </c>
      <c r="F182" s="339" t="s">
        <v>266</v>
      </c>
      <c r="G182" s="337" t="s">
        <v>308</v>
      </c>
      <c r="H182" s="337" t="s">
        <v>308</v>
      </c>
      <c r="I182" s="287">
        <v>200</v>
      </c>
      <c r="J182" s="287">
        <f>I182</f>
        <v>200</v>
      </c>
      <c r="K182" s="287">
        <f t="shared" ref="K182:K189" si="168">J182</f>
        <v>200</v>
      </c>
      <c r="L182" s="287">
        <f t="shared" ref="L182:L189" si="169">K182</f>
        <v>200</v>
      </c>
      <c r="M182" s="287">
        <f t="shared" ref="M182:M189" si="170">L182</f>
        <v>200</v>
      </c>
      <c r="N182" s="287">
        <f t="shared" si="165"/>
        <v>200</v>
      </c>
      <c r="O182" s="287">
        <f t="shared" ref="O182:O189" si="171">N182</f>
        <v>200</v>
      </c>
      <c r="P182" s="287">
        <f t="shared" ref="P182:P189" si="172">O182</f>
        <v>200</v>
      </c>
      <c r="Q182" s="287">
        <f t="shared" ref="Q182:Q189" si="173">P182</f>
        <v>200</v>
      </c>
      <c r="R182" s="287">
        <f t="shared" ref="R182:R189" si="174">Q182</f>
        <v>200</v>
      </c>
      <c r="S182" s="287">
        <f t="shared" ref="S182:S189" si="175">R182</f>
        <v>200</v>
      </c>
      <c r="T182" s="287">
        <f t="shared" ref="T182:T189" si="176">S182</f>
        <v>200</v>
      </c>
      <c r="U182" s="287">
        <f t="shared" ref="U182:U189" si="177">T182</f>
        <v>200</v>
      </c>
      <c r="V182" s="287">
        <f t="shared" ref="V182:V189" si="178">U182</f>
        <v>200</v>
      </c>
      <c r="W182" s="287">
        <f t="shared" ref="W182:W189" si="179">V182</f>
        <v>200</v>
      </c>
      <c r="X182" s="287">
        <f t="shared" ref="X182:X189" si="180">W182</f>
        <v>200</v>
      </c>
      <c r="Y182" s="287">
        <f t="shared" ref="Y182:Y189" si="181">X182</f>
        <v>200</v>
      </c>
      <c r="Z182" s="287">
        <f t="shared" ref="Z182:Z189" si="182">Y182</f>
        <v>200</v>
      </c>
      <c r="AB182" s="281"/>
    </row>
    <row r="183" spans="2:28" ht="29.25" customHeight="1">
      <c r="B183" s="164"/>
      <c r="C183" s="334"/>
      <c r="D183" s="336"/>
      <c r="E183" s="338"/>
      <c r="F183" s="340"/>
      <c r="G183" s="338"/>
      <c r="H183" s="338"/>
      <c r="I183" s="290" t="s">
        <v>166</v>
      </c>
      <c r="J183" s="290" t="str">
        <f>I183</f>
        <v xml:space="preserve"> </v>
      </c>
      <c r="K183" s="290" t="str">
        <f t="shared" si="168"/>
        <v xml:space="preserve"> </v>
      </c>
      <c r="L183" s="290" t="str">
        <f t="shared" si="169"/>
        <v xml:space="preserve"> </v>
      </c>
      <c r="M183" s="290" t="str">
        <f t="shared" si="170"/>
        <v xml:space="preserve"> </v>
      </c>
      <c r="N183" s="290" t="str">
        <f t="shared" si="165"/>
        <v xml:space="preserve"> </v>
      </c>
      <c r="O183" s="290" t="str">
        <f t="shared" si="171"/>
        <v xml:space="preserve"> </v>
      </c>
      <c r="P183" s="290" t="str">
        <f t="shared" si="172"/>
        <v xml:space="preserve"> </v>
      </c>
      <c r="Q183" s="290" t="str">
        <f t="shared" si="173"/>
        <v xml:space="preserve"> </v>
      </c>
      <c r="R183" s="290" t="str">
        <f t="shared" si="174"/>
        <v xml:space="preserve"> </v>
      </c>
      <c r="S183" s="290" t="str">
        <f t="shared" si="175"/>
        <v xml:space="preserve"> </v>
      </c>
      <c r="T183" s="290" t="str">
        <f t="shared" si="176"/>
        <v xml:space="preserve"> </v>
      </c>
      <c r="U183" s="290" t="str">
        <f t="shared" si="177"/>
        <v xml:space="preserve"> </v>
      </c>
      <c r="V183" s="290" t="str">
        <f t="shared" si="178"/>
        <v xml:space="preserve"> </v>
      </c>
      <c r="W183" s="290" t="str">
        <f t="shared" si="179"/>
        <v xml:space="preserve"> </v>
      </c>
      <c r="X183" s="290" t="str">
        <f t="shared" si="180"/>
        <v xml:space="preserve"> </v>
      </c>
      <c r="Y183" s="290" t="str">
        <f t="shared" si="181"/>
        <v xml:space="preserve"> </v>
      </c>
      <c r="Z183" s="290" t="str">
        <f t="shared" si="182"/>
        <v xml:space="preserve"> </v>
      </c>
      <c r="AB183" s="281"/>
    </row>
    <row r="184" spans="2:28" ht="29.25" customHeight="1">
      <c r="B184" s="164"/>
      <c r="C184" s="333" t="s">
        <v>177</v>
      </c>
      <c r="D184" s="335" t="s">
        <v>222</v>
      </c>
      <c r="E184" s="337">
        <v>2012</v>
      </c>
      <c r="F184" s="339" t="s">
        <v>266</v>
      </c>
      <c r="G184" s="337" t="s">
        <v>282</v>
      </c>
      <c r="H184" s="337" t="s">
        <v>189</v>
      </c>
      <c r="I184" s="287">
        <v>200</v>
      </c>
      <c r="J184" s="287">
        <v>300</v>
      </c>
      <c r="K184" s="287">
        <v>500</v>
      </c>
      <c r="L184" s="287">
        <f t="shared" si="169"/>
        <v>500</v>
      </c>
      <c r="M184" s="287">
        <f t="shared" si="170"/>
        <v>500</v>
      </c>
      <c r="N184" s="287">
        <f t="shared" si="165"/>
        <v>500</v>
      </c>
      <c r="O184" s="287">
        <f t="shared" si="171"/>
        <v>500</v>
      </c>
      <c r="P184" s="287">
        <f t="shared" si="172"/>
        <v>500</v>
      </c>
      <c r="Q184" s="287">
        <f t="shared" si="173"/>
        <v>500</v>
      </c>
      <c r="R184" s="287">
        <f t="shared" si="174"/>
        <v>500</v>
      </c>
      <c r="S184" s="287">
        <f t="shared" si="175"/>
        <v>500</v>
      </c>
      <c r="T184" s="287">
        <f t="shared" si="176"/>
        <v>500</v>
      </c>
      <c r="U184" s="287">
        <f t="shared" si="177"/>
        <v>500</v>
      </c>
      <c r="V184" s="287">
        <f t="shared" si="178"/>
        <v>500</v>
      </c>
      <c r="W184" s="287">
        <f t="shared" si="179"/>
        <v>500</v>
      </c>
      <c r="X184" s="287">
        <f t="shared" si="180"/>
        <v>500</v>
      </c>
      <c r="Y184" s="287">
        <f t="shared" si="181"/>
        <v>500</v>
      </c>
      <c r="Z184" s="287">
        <f t="shared" si="182"/>
        <v>500</v>
      </c>
      <c r="AB184" s="281"/>
    </row>
    <row r="185" spans="2:28" ht="29.25" customHeight="1">
      <c r="B185" s="164"/>
      <c r="C185" s="334"/>
      <c r="D185" s="336"/>
      <c r="E185" s="338"/>
      <c r="F185" s="340"/>
      <c r="G185" s="338"/>
      <c r="H185" s="338"/>
      <c r="I185" s="290" t="s">
        <v>166</v>
      </c>
      <c r="J185" s="290" t="str">
        <f t="shared" ref="J185:J209" si="183">I185</f>
        <v xml:space="preserve"> </v>
      </c>
      <c r="K185" s="290" t="str">
        <f t="shared" si="168"/>
        <v xml:space="preserve"> </v>
      </c>
      <c r="L185" s="290" t="str">
        <f t="shared" si="169"/>
        <v xml:space="preserve"> </v>
      </c>
      <c r="M185" s="290" t="str">
        <f t="shared" si="170"/>
        <v xml:space="preserve"> </v>
      </c>
      <c r="N185" s="290" t="str">
        <f t="shared" si="165"/>
        <v xml:space="preserve"> </v>
      </c>
      <c r="O185" s="290" t="str">
        <f t="shared" si="171"/>
        <v xml:space="preserve"> </v>
      </c>
      <c r="P185" s="290" t="str">
        <f t="shared" si="172"/>
        <v xml:space="preserve"> </v>
      </c>
      <c r="Q185" s="290" t="str">
        <f t="shared" si="173"/>
        <v xml:space="preserve"> </v>
      </c>
      <c r="R185" s="290" t="str">
        <f t="shared" si="174"/>
        <v xml:space="preserve"> </v>
      </c>
      <c r="S185" s="290" t="str">
        <f t="shared" si="175"/>
        <v xml:space="preserve"> </v>
      </c>
      <c r="T185" s="290" t="str">
        <f t="shared" si="176"/>
        <v xml:space="preserve"> </v>
      </c>
      <c r="U185" s="290" t="str">
        <f t="shared" si="177"/>
        <v xml:space="preserve"> </v>
      </c>
      <c r="V185" s="290" t="str">
        <f t="shared" si="178"/>
        <v xml:space="preserve"> </v>
      </c>
      <c r="W185" s="290" t="str">
        <f t="shared" si="179"/>
        <v xml:space="preserve"> </v>
      </c>
      <c r="X185" s="290" t="str">
        <f t="shared" si="180"/>
        <v xml:space="preserve"> </v>
      </c>
      <c r="Y185" s="290" t="str">
        <f t="shared" si="181"/>
        <v xml:space="preserve"> </v>
      </c>
      <c r="Z185" s="290" t="str">
        <f t="shared" si="182"/>
        <v xml:space="preserve"> </v>
      </c>
      <c r="AB185" s="281"/>
    </row>
    <row r="186" spans="2:28" ht="29.25" customHeight="1">
      <c r="B186" s="164"/>
      <c r="C186" s="333" t="s">
        <v>178</v>
      </c>
      <c r="D186" s="335" t="s">
        <v>313</v>
      </c>
      <c r="E186" s="337">
        <v>2015</v>
      </c>
      <c r="F186" s="339" t="s">
        <v>266</v>
      </c>
      <c r="G186" s="337" t="s">
        <v>282</v>
      </c>
      <c r="H186" s="337" t="s">
        <v>224</v>
      </c>
      <c r="I186" s="287">
        <v>0</v>
      </c>
      <c r="J186" s="287">
        <f t="shared" si="183"/>
        <v>0</v>
      </c>
      <c r="K186" s="287">
        <f t="shared" si="168"/>
        <v>0</v>
      </c>
      <c r="L186" s="287">
        <f t="shared" si="169"/>
        <v>0</v>
      </c>
      <c r="M186" s="287">
        <f t="shared" si="170"/>
        <v>0</v>
      </c>
      <c r="N186" s="287">
        <f t="shared" si="165"/>
        <v>0</v>
      </c>
      <c r="O186" s="287">
        <f t="shared" si="171"/>
        <v>0</v>
      </c>
      <c r="P186" s="287">
        <f t="shared" si="172"/>
        <v>0</v>
      </c>
      <c r="Q186" s="287">
        <f t="shared" si="173"/>
        <v>0</v>
      </c>
      <c r="R186" s="287">
        <f t="shared" si="174"/>
        <v>0</v>
      </c>
      <c r="S186" s="287">
        <f t="shared" si="175"/>
        <v>0</v>
      </c>
      <c r="T186" s="287">
        <f t="shared" si="176"/>
        <v>0</v>
      </c>
      <c r="U186" s="287">
        <f t="shared" si="177"/>
        <v>0</v>
      </c>
      <c r="V186" s="287">
        <f t="shared" si="178"/>
        <v>0</v>
      </c>
      <c r="W186" s="287">
        <f t="shared" si="179"/>
        <v>0</v>
      </c>
      <c r="X186" s="287">
        <f t="shared" si="180"/>
        <v>0</v>
      </c>
      <c r="Y186" s="287">
        <f t="shared" si="181"/>
        <v>0</v>
      </c>
      <c r="Z186" s="287">
        <f t="shared" si="182"/>
        <v>0</v>
      </c>
      <c r="AB186" s="281"/>
    </row>
    <row r="187" spans="2:28" ht="29.25" customHeight="1">
      <c r="B187" s="164"/>
      <c r="C187" s="334"/>
      <c r="D187" s="336"/>
      <c r="E187" s="338"/>
      <c r="F187" s="340"/>
      <c r="G187" s="338"/>
      <c r="H187" s="338"/>
      <c r="I187" s="290" t="s">
        <v>166</v>
      </c>
      <c r="J187" s="290" t="str">
        <f t="shared" si="183"/>
        <v xml:space="preserve"> </v>
      </c>
      <c r="K187" s="290" t="str">
        <f t="shared" si="168"/>
        <v xml:space="preserve"> </v>
      </c>
      <c r="L187" s="290" t="str">
        <f t="shared" si="169"/>
        <v xml:space="preserve"> </v>
      </c>
      <c r="M187" s="290" t="str">
        <f t="shared" si="170"/>
        <v xml:space="preserve"> </v>
      </c>
      <c r="N187" s="290" t="str">
        <f t="shared" si="165"/>
        <v xml:space="preserve"> </v>
      </c>
      <c r="O187" s="290" t="str">
        <f t="shared" si="171"/>
        <v xml:space="preserve"> </v>
      </c>
      <c r="P187" s="290" t="str">
        <f t="shared" si="172"/>
        <v xml:space="preserve"> </v>
      </c>
      <c r="Q187" s="290" t="str">
        <f t="shared" si="173"/>
        <v xml:space="preserve"> </v>
      </c>
      <c r="R187" s="290" t="str">
        <f t="shared" si="174"/>
        <v xml:space="preserve"> </v>
      </c>
      <c r="S187" s="290" t="str">
        <f t="shared" si="175"/>
        <v xml:space="preserve"> </v>
      </c>
      <c r="T187" s="290" t="str">
        <f t="shared" si="176"/>
        <v xml:space="preserve"> </v>
      </c>
      <c r="U187" s="290" t="str">
        <f t="shared" si="177"/>
        <v xml:space="preserve"> </v>
      </c>
      <c r="V187" s="290" t="str">
        <f t="shared" si="178"/>
        <v xml:space="preserve"> </v>
      </c>
      <c r="W187" s="290" t="str">
        <f t="shared" si="179"/>
        <v xml:space="preserve"> </v>
      </c>
      <c r="X187" s="290" t="str">
        <f t="shared" si="180"/>
        <v xml:space="preserve"> </v>
      </c>
      <c r="Y187" s="290" t="str">
        <f t="shared" si="181"/>
        <v xml:space="preserve"> </v>
      </c>
      <c r="Z187" s="290" t="str">
        <f t="shared" si="182"/>
        <v xml:space="preserve"> </v>
      </c>
      <c r="AB187" s="281"/>
    </row>
    <row r="188" spans="2:28" ht="29.25" customHeight="1">
      <c r="B188" s="164"/>
      <c r="C188" s="333" t="s">
        <v>179</v>
      </c>
      <c r="D188" s="335" t="s">
        <v>223</v>
      </c>
      <c r="E188" s="337">
        <v>2012</v>
      </c>
      <c r="F188" s="339" t="s">
        <v>266</v>
      </c>
      <c r="G188" s="337" t="s">
        <v>282</v>
      </c>
      <c r="H188" s="337" t="s">
        <v>273</v>
      </c>
      <c r="I188" s="287">
        <v>0</v>
      </c>
      <c r="J188" s="287">
        <f t="shared" si="183"/>
        <v>0</v>
      </c>
      <c r="K188" s="287">
        <f t="shared" si="168"/>
        <v>0</v>
      </c>
      <c r="L188" s="287">
        <f t="shared" si="169"/>
        <v>0</v>
      </c>
      <c r="M188" s="287">
        <f t="shared" si="170"/>
        <v>0</v>
      </c>
      <c r="N188" s="287">
        <f t="shared" si="165"/>
        <v>0</v>
      </c>
      <c r="O188" s="287">
        <f t="shared" si="171"/>
        <v>0</v>
      </c>
      <c r="P188" s="287">
        <f t="shared" si="172"/>
        <v>0</v>
      </c>
      <c r="Q188" s="287">
        <f t="shared" si="173"/>
        <v>0</v>
      </c>
      <c r="R188" s="287">
        <f t="shared" si="174"/>
        <v>0</v>
      </c>
      <c r="S188" s="287">
        <f t="shared" si="175"/>
        <v>0</v>
      </c>
      <c r="T188" s="287">
        <f t="shared" si="176"/>
        <v>0</v>
      </c>
      <c r="U188" s="287">
        <f t="shared" si="177"/>
        <v>0</v>
      </c>
      <c r="V188" s="287">
        <f t="shared" si="178"/>
        <v>0</v>
      </c>
      <c r="W188" s="287">
        <f t="shared" si="179"/>
        <v>0</v>
      </c>
      <c r="X188" s="287">
        <f t="shared" si="180"/>
        <v>0</v>
      </c>
      <c r="Y188" s="287">
        <f t="shared" si="181"/>
        <v>0</v>
      </c>
      <c r="Z188" s="287">
        <f t="shared" si="182"/>
        <v>0</v>
      </c>
      <c r="AB188" s="281"/>
    </row>
    <row r="189" spans="2:28" ht="29.25" customHeight="1">
      <c r="B189" s="164"/>
      <c r="C189" s="334"/>
      <c r="D189" s="336"/>
      <c r="E189" s="338"/>
      <c r="F189" s="340"/>
      <c r="G189" s="338"/>
      <c r="H189" s="338"/>
      <c r="I189" s="290" t="s">
        <v>166</v>
      </c>
      <c r="J189" s="290" t="str">
        <f t="shared" si="183"/>
        <v xml:space="preserve"> </v>
      </c>
      <c r="K189" s="290" t="str">
        <f t="shared" si="168"/>
        <v xml:space="preserve"> </v>
      </c>
      <c r="L189" s="290" t="str">
        <f t="shared" si="169"/>
        <v xml:space="preserve"> </v>
      </c>
      <c r="M189" s="290" t="str">
        <f t="shared" si="170"/>
        <v xml:space="preserve"> </v>
      </c>
      <c r="N189" s="290" t="str">
        <f t="shared" si="165"/>
        <v xml:space="preserve"> </v>
      </c>
      <c r="O189" s="290" t="str">
        <f t="shared" si="171"/>
        <v xml:space="preserve"> </v>
      </c>
      <c r="P189" s="290" t="str">
        <f t="shared" si="172"/>
        <v xml:space="preserve"> </v>
      </c>
      <c r="Q189" s="290" t="str">
        <f t="shared" si="173"/>
        <v xml:space="preserve"> </v>
      </c>
      <c r="R189" s="290" t="str">
        <f t="shared" si="174"/>
        <v xml:space="preserve"> </v>
      </c>
      <c r="S189" s="290" t="str">
        <f t="shared" si="175"/>
        <v xml:space="preserve"> </v>
      </c>
      <c r="T189" s="290" t="str">
        <f t="shared" si="176"/>
        <v xml:space="preserve"> </v>
      </c>
      <c r="U189" s="290" t="str">
        <f t="shared" si="177"/>
        <v xml:space="preserve"> </v>
      </c>
      <c r="V189" s="290" t="str">
        <f t="shared" si="178"/>
        <v xml:space="preserve"> </v>
      </c>
      <c r="W189" s="290" t="str">
        <f t="shared" si="179"/>
        <v xml:space="preserve"> </v>
      </c>
      <c r="X189" s="290" t="str">
        <f t="shared" si="180"/>
        <v xml:space="preserve"> </v>
      </c>
      <c r="Y189" s="290" t="str">
        <f t="shared" si="181"/>
        <v xml:space="preserve"> </v>
      </c>
      <c r="Z189" s="290" t="str">
        <f t="shared" si="182"/>
        <v xml:space="preserve"> </v>
      </c>
      <c r="AB189" s="281"/>
    </row>
    <row r="190" spans="2:28" ht="29.25" customHeight="1">
      <c r="B190" s="164"/>
      <c r="C190" s="333" t="s">
        <v>52</v>
      </c>
      <c r="D190" s="335" t="s">
        <v>350</v>
      </c>
      <c r="E190" s="341" t="s">
        <v>351</v>
      </c>
      <c r="F190" s="339" t="s">
        <v>266</v>
      </c>
      <c r="G190" s="341" t="s">
        <v>352</v>
      </c>
      <c r="H190" s="337" t="s">
        <v>353</v>
      </c>
      <c r="I190" s="287">
        <v>0</v>
      </c>
      <c r="J190" s="287">
        <f t="shared" si="183"/>
        <v>0</v>
      </c>
      <c r="K190" s="287">
        <f t="shared" ref="K190:K205" si="184">J190</f>
        <v>0</v>
      </c>
      <c r="L190" s="287">
        <v>300</v>
      </c>
      <c r="M190" s="287">
        <f t="shared" ref="M190:M205" si="185">L190</f>
        <v>300</v>
      </c>
      <c r="N190" s="287">
        <f t="shared" si="165"/>
        <v>300</v>
      </c>
      <c r="O190" s="287">
        <f t="shared" ref="O190:O205" si="186">N190</f>
        <v>300</v>
      </c>
      <c r="P190" s="287">
        <f t="shared" ref="P190:P205" si="187">O190</f>
        <v>300</v>
      </c>
      <c r="Q190" s="287">
        <f t="shared" ref="Q190:Q205" si="188">P190</f>
        <v>300</v>
      </c>
      <c r="R190" s="287">
        <f t="shared" ref="R190:R205" si="189">Q190</f>
        <v>300</v>
      </c>
      <c r="S190" s="287">
        <f t="shared" ref="S190:S205" si="190">R190</f>
        <v>300</v>
      </c>
      <c r="T190" s="287">
        <f t="shared" ref="T190:T205" si="191">S190</f>
        <v>300</v>
      </c>
      <c r="U190" s="287">
        <f t="shared" ref="U190:U205" si="192">T190</f>
        <v>300</v>
      </c>
      <c r="V190" s="287">
        <f t="shared" ref="V190:V205" si="193">U190</f>
        <v>300</v>
      </c>
      <c r="W190" s="287">
        <f t="shared" ref="W190:W205" si="194">V190</f>
        <v>300</v>
      </c>
      <c r="X190" s="287">
        <f t="shared" ref="X190:X205" si="195">W190</f>
        <v>300</v>
      </c>
      <c r="Y190" s="287">
        <f t="shared" ref="Y190:Y205" si="196">X190</f>
        <v>300</v>
      </c>
      <c r="Z190" s="287">
        <f t="shared" ref="Z190:Z205" si="197">Y190</f>
        <v>300</v>
      </c>
      <c r="AB190" s="281"/>
    </row>
    <row r="191" spans="2:28" ht="29.25" customHeight="1">
      <c r="B191" s="164"/>
      <c r="C191" s="334"/>
      <c r="D191" s="336"/>
      <c r="E191" s="342"/>
      <c r="F191" s="347"/>
      <c r="G191" s="342"/>
      <c r="H191" s="342"/>
      <c r="I191" s="290" t="s">
        <v>166</v>
      </c>
      <c r="J191" s="290" t="str">
        <f t="shared" si="183"/>
        <v xml:space="preserve"> </v>
      </c>
      <c r="K191" s="290" t="str">
        <f t="shared" si="184"/>
        <v xml:space="preserve"> </v>
      </c>
      <c r="L191" s="290" t="str">
        <f t="shared" ref="L191:L205" si="198">K191</f>
        <v xml:space="preserve"> </v>
      </c>
      <c r="M191" s="290" t="str">
        <f t="shared" si="185"/>
        <v xml:space="preserve"> </v>
      </c>
      <c r="N191" s="290" t="str">
        <f t="shared" si="165"/>
        <v xml:space="preserve"> </v>
      </c>
      <c r="O191" s="290" t="str">
        <f t="shared" si="186"/>
        <v xml:space="preserve"> </v>
      </c>
      <c r="P191" s="290" t="str">
        <f t="shared" si="187"/>
        <v xml:space="preserve"> </v>
      </c>
      <c r="Q191" s="290" t="str">
        <f t="shared" si="188"/>
        <v xml:space="preserve"> </v>
      </c>
      <c r="R191" s="290" t="str">
        <f t="shared" si="189"/>
        <v xml:space="preserve"> </v>
      </c>
      <c r="S191" s="290" t="str">
        <f t="shared" si="190"/>
        <v xml:space="preserve"> </v>
      </c>
      <c r="T191" s="290" t="str">
        <f t="shared" si="191"/>
        <v xml:space="preserve"> </v>
      </c>
      <c r="U191" s="290" t="str">
        <f t="shared" si="192"/>
        <v xml:space="preserve"> </v>
      </c>
      <c r="V191" s="290" t="str">
        <f t="shared" si="193"/>
        <v xml:space="preserve"> </v>
      </c>
      <c r="W191" s="290" t="str">
        <f t="shared" si="194"/>
        <v xml:space="preserve"> </v>
      </c>
      <c r="X191" s="290" t="str">
        <f t="shared" si="195"/>
        <v xml:space="preserve"> </v>
      </c>
      <c r="Y191" s="290" t="str">
        <f t="shared" si="196"/>
        <v xml:space="preserve"> </v>
      </c>
      <c r="Z191" s="290" t="str">
        <f t="shared" si="197"/>
        <v xml:space="preserve"> </v>
      </c>
      <c r="AB191" s="281"/>
    </row>
    <row r="192" spans="2:28" ht="29.25" customHeight="1">
      <c r="B192" s="164"/>
      <c r="C192" s="333" t="s">
        <v>53</v>
      </c>
      <c r="D192" s="335" t="s">
        <v>354</v>
      </c>
      <c r="E192" s="337">
        <v>2020</v>
      </c>
      <c r="F192" s="339" t="s">
        <v>265</v>
      </c>
      <c r="G192" s="337" t="s">
        <v>320</v>
      </c>
      <c r="H192" s="337" t="s">
        <v>299</v>
      </c>
      <c r="I192" s="287">
        <v>0</v>
      </c>
      <c r="J192" s="287">
        <f t="shared" si="183"/>
        <v>0</v>
      </c>
      <c r="K192" s="287">
        <f t="shared" si="184"/>
        <v>0</v>
      </c>
      <c r="L192" s="287">
        <f t="shared" si="198"/>
        <v>0</v>
      </c>
      <c r="M192" s="287">
        <f t="shared" si="185"/>
        <v>0</v>
      </c>
      <c r="N192" s="287">
        <f t="shared" si="165"/>
        <v>0</v>
      </c>
      <c r="O192" s="287">
        <f t="shared" si="186"/>
        <v>0</v>
      </c>
      <c r="P192" s="287">
        <f t="shared" si="187"/>
        <v>0</v>
      </c>
      <c r="Q192" s="287">
        <f t="shared" si="188"/>
        <v>0</v>
      </c>
      <c r="R192" s="287">
        <f t="shared" si="189"/>
        <v>0</v>
      </c>
      <c r="S192" s="287">
        <f t="shared" si="190"/>
        <v>0</v>
      </c>
      <c r="T192" s="287">
        <f t="shared" si="191"/>
        <v>0</v>
      </c>
      <c r="U192" s="287">
        <f t="shared" si="192"/>
        <v>0</v>
      </c>
      <c r="V192" s="287">
        <f t="shared" si="193"/>
        <v>0</v>
      </c>
      <c r="W192" s="287">
        <f t="shared" si="194"/>
        <v>0</v>
      </c>
      <c r="X192" s="287">
        <f t="shared" si="195"/>
        <v>0</v>
      </c>
      <c r="Y192" s="287">
        <f t="shared" si="196"/>
        <v>0</v>
      </c>
      <c r="Z192" s="287">
        <f t="shared" si="197"/>
        <v>0</v>
      </c>
      <c r="AB192" s="281"/>
    </row>
    <row r="193" spans="2:28" ht="29.25" customHeight="1">
      <c r="B193" s="164"/>
      <c r="C193" s="334"/>
      <c r="D193" s="336"/>
      <c r="E193" s="338"/>
      <c r="F193" s="340"/>
      <c r="G193" s="338"/>
      <c r="H193" s="338"/>
      <c r="I193" s="290" t="s">
        <v>166</v>
      </c>
      <c r="J193" s="290" t="str">
        <f t="shared" si="183"/>
        <v xml:space="preserve"> </v>
      </c>
      <c r="K193" s="290" t="s">
        <v>364</v>
      </c>
      <c r="L193" s="290" t="s">
        <v>365</v>
      </c>
      <c r="M193" s="290" t="s">
        <v>366</v>
      </c>
      <c r="N193" s="290" t="str">
        <f t="shared" si="165"/>
        <v>2% Einsparung</v>
      </c>
      <c r="O193" s="290" t="str">
        <f t="shared" si="186"/>
        <v>2% Einsparung</v>
      </c>
      <c r="P193" s="290" t="str">
        <f t="shared" si="187"/>
        <v>2% Einsparung</v>
      </c>
      <c r="Q193" s="290" t="str">
        <f t="shared" si="188"/>
        <v>2% Einsparung</v>
      </c>
      <c r="R193" s="290" t="str">
        <f t="shared" si="189"/>
        <v>2% Einsparung</v>
      </c>
      <c r="S193" s="290" t="str">
        <f t="shared" si="190"/>
        <v>2% Einsparung</v>
      </c>
      <c r="T193" s="290" t="str">
        <f t="shared" si="191"/>
        <v>2% Einsparung</v>
      </c>
      <c r="U193" s="290" t="str">
        <f t="shared" si="192"/>
        <v>2% Einsparung</v>
      </c>
      <c r="V193" s="290" t="str">
        <f t="shared" si="193"/>
        <v>2% Einsparung</v>
      </c>
      <c r="W193" s="290" t="str">
        <f t="shared" si="194"/>
        <v>2% Einsparung</v>
      </c>
      <c r="X193" s="290" t="str">
        <f t="shared" si="195"/>
        <v>2% Einsparung</v>
      </c>
      <c r="Y193" s="290" t="str">
        <f t="shared" si="196"/>
        <v>2% Einsparung</v>
      </c>
      <c r="Z193" s="290" t="str">
        <f t="shared" si="197"/>
        <v>2% Einsparung</v>
      </c>
      <c r="AB193" s="281"/>
    </row>
    <row r="194" spans="2:28" ht="29.25" customHeight="1">
      <c r="B194" s="164"/>
      <c r="C194" s="333" t="s">
        <v>54</v>
      </c>
      <c r="D194" s="344" t="s">
        <v>355</v>
      </c>
      <c r="E194" s="337">
        <v>2020</v>
      </c>
      <c r="F194" s="339" t="s">
        <v>67</v>
      </c>
      <c r="G194" s="341" t="s">
        <v>282</v>
      </c>
      <c r="H194" s="341" t="s">
        <v>314</v>
      </c>
      <c r="I194" s="287">
        <v>0</v>
      </c>
      <c r="J194" s="287">
        <f t="shared" si="183"/>
        <v>0</v>
      </c>
      <c r="K194" s="287">
        <f t="shared" si="184"/>
        <v>0</v>
      </c>
      <c r="L194" s="287">
        <f t="shared" si="198"/>
        <v>0</v>
      </c>
      <c r="M194" s="287">
        <f t="shared" si="185"/>
        <v>0</v>
      </c>
      <c r="N194" s="287">
        <f t="shared" si="165"/>
        <v>0</v>
      </c>
      <c r="O194" s="287">
        <f t="shared" si="186"/>
        <v>0</v>
      </c>
      <c r="P194" s="287">
        <f t="shared" si="187"/>
        <v>0</v>
      </c>
      <c r="Q194" s="287">
        <f t="shared" si="188"/>
        <v>0</v>
      </c>
      <c r="R194" s="287">
        <f t="shared" si="189"/>
        <v>0</v>
      </c>
      <c r="S194" s="287">
        <f t="shared" si="190"/>
        <v>0</v>
      </c>
      <c r="T194" s="287">
        <f t="shared" si="191"/>
        <v>0</v>
      </c>
      <c r="U194" s="287">
        <f t="shared" si="192"/>
        <v>0</v>
      </c>
      <c r="V194" s="287">
        <f t="shared" si="193"/>
        <v>0</v>
      </c>
      <c r="W194" s="287">
        <f t="shared" si="194"/>
        <v>0</v>
      </c>
      <c r="X194" s="287">
        <f t="shared" si="195"/>
        <v>0</v>
      </c>
      <c r="Y194" s="287">
        <f t="shared" si="196"/>
        <v>0</v>
      </c>
      <c r="Z194" s="287">
        <f t="shared" si="197"/>
        <v>0</v>
      </c>
      <c r="AB194" s="281"/>
    </row>
    <row r="195" spans="2:28" ht="29.25" customHeight="1">
      <c r="B195" s="164"/>
      <c r="C195" s="334"/>
      <c r="D195" s="336"/>
      <c r="E195" s="338"/>
      <c r="F195" s="340"/>
      <c r="G195" s="338"/>
      <c r="H195" s="338"/>
      <c r="I195" s="290" t="s">
        <v>166</v>
      </c>
      <c r="J195" s="290" t="str">
        <f t="shared" si="183"/>
        <v xml:space="preserve"> </v>
      </c>
      <c r="K195" s="290" t="str">
        <f t="shared" si="184"/>
        <v xml:space="preserve"> </v>
      </c>
      <c r="L195" s="290" t="str">
        <f t="shared" si="198"/>
        <v xml:space="preserve"> </v>
      </c>
      <c r="M195" s="290" t="str">
        <f t="shared" si="185"/>
        <v xml:space="preserve"> </v>
      </c>
      <c r="N195" s="290" t="str">
        <f t="shared" si="165"/>
        <v xml:space="preserve"> </v>
      </c>
      <c r="O195" s="290" t="str">
        <f t="shared" si="186"/>
        <v xml:space="preserve"> </v>
      </c>
      <c r="P195" s="290" t="str">
        <f t="shared" si="187"/>
        <v xml:space="preserve"> </v>
      </c>
      <c r="Q195" s="290" t="str">
        <f t="shared" si="188"/>
        <v xml:space="preserve"> </v>
      </c>
      <c r="R195" s="290" t="str">
        <f t="shared" si="189"/>
        <v xml:space="preserve"> </v>
      </c>
      <c r="S195" s="290" t="str">
        <f t="shared" si="190"/>
        <v xml:space="preserve"> </v>
      </c>
      <c r="T195" s="290" t="str">
        <f t="shared" si="191"/>
        <v xml:space="preserve"> </v>
      </c>
      <c r="U195" s="290" t="str">
        <f t="shared" si="192"/>
        <v xml:space="preserve"> </v>
      </c>
      <c r="V195" s="290" t="str">
        <f t="shared" si="193"/>
        <v xml:space="preserve"> </v>
      </c>
      <c r="W195" s="290" t="str">
        <f t="shared" si="194"/>
        <v xml:space="preserve"> </v>
      </c>
      <c r="X195" s="290" t="str">
        <f t="shared" si="195"/>
        <v xml:space="preserve"> </v>
      </c>
      <c r="Y195" s="290" t="str">
        <f t="shared" si="196"/>
        <v xml:space="preserve"> </v>
      </c>
      <c r="Z195" s="290" t="str">
        <f t="shared" si="197"/>
        <v xml:space="preserve"> </v>
      </c>
      <c r="AB195" s="281"/>
    </row>
    <row r="196" spans="2:28" ht="29.25" customHeight="1">
      <c r="B196" s="164"/>
      <c r="C196" s="333" t="s">
        <v>55</v>
      </c>
      <c r="D196" s="335" t="s">
        <v>356</v>
      </c>
      <c r="E196" s="337">
        <v>2024</v>
      </c>
      <c r="F196" s="339" t="s">
        <v>265</v>
      </c>
      <c r="G196" s="337" t="s">
        <v>321</v>
      </c>
      <c r="H196" s="337" t="s">
        <v>278</v>
      </c>
      <c r="I196" s="287">
        <v>0</v>
      </c>
      <c r="J196" s="287">
        <f t="shared" si="183"/>
        <v>0</v>
      </c>
      <c r="K196" s="287">
        <f t="shared" si="184"/>
        <v>0</v>
      </c>
      <c r="L196" s="287">
        <f t="shared" si="198"/>
        <v>0</v>
      </c>
      <c r="M196" s="287">
        <f t="shared" si="185"/>
        <v>0</v>
      </c>
      <c r="N196" s="287">
        <f t="shared" si="165"/>
        <v>0</v>
      </c>
      <c r="O196" s="287">
        <f t="shared" si="186"/>
        <v>0</v>
      </c>
      <c r="P196" s="287">
        <f t="shared" si="187"/>
        <v>0</v>
      </c>
      <c r="Q196" s="287">
        <f t="shared" si="188"/>
        <v>0</v>
      </c>
      <c r="R196" s="287">
        <f t="shared" si="189"/>
        <v>0</v>
      </c>
      <c r="S196" s="287">
        <f t="shared" si="190"/>
        <v>0</v>
      </c>
      <c r="T196" s="287">
        <f t="shared" si="191"/>
        <v>0</v>
      </c>
      <c r="U196" s="287">
        <f t="shared" si="192"/>
        <v>0</v>
      </c>
      <c r="V196" s="287">
        <f t="shared" si="193"/>
        <v>0</v>
      </c>
      <c r="W196" s="287">
        <f t="shared" si="194"/>
        <v>0</v>
      </c>
      <c r="X196" s="287">
        <f t="shared" si="195"/>
        <v>0</v>
      </c>
      <c r="Y196" s="287">
        <f t="shared" si="196"/>
        <v>0</v>
      </c>
      <c r="Z196" s="287">
        <f t="shared" si="197"/>
        <v>0</v>
      </c>
      <c r="AB196" s="281"/>
    </row>
    <row r="197" spans="2:28" ht="29.25" customHeight="1">
      <c r="B197" s="164"/>
      <c r="C197" s="334"/>
      <c r="D197" s="336"/>
      <c r="E197" s="338"/>
      <c r="F197" s="340"/>
      <c r="G197" s="338"/>
      <c r="H197" s="338"/>
      <c r="I197" s="290" t="s">
        <v>166</v>
      </c>
      <c r="J197" s="290" t="str">
        <f t="shared" si="183"/>
        <v xml:space="preserve"> </v>
      </c>
      <c r="K197" s="290" t="str">
        <f t="shared" si="184"/>
        <v xml:space="preserve"> </v>
      </c>
      <c r="L197" s="290" t="str">
        <f t="shared" si="198"/>
        <v xml:space="preserve"> </v>
      </c>
      <c r="M197" s="290" t="str">
        <f t="shared" si="185"/>
        <v xml:space="preserve"> </v>
      </c>
      <c r="N197" s="290" t="str">
        <f t="shared" si="165"/>
        <v xml:space="preserve"> </v>
      </c>
      <c r="O197" s="290" t="str">
        <f t="shared" si="186"/>
        <v xml:space="preserve"> </v>
      </c>
      <c r="P197" s="290" t="str">
        <f t="shared" si="187"/>
        <v xml:space="preserve"> </v>
      </c>
      <c r="Q197" s="290" t="str">
        <f t="shared" si="188"/>
        <v xml:space="preserve"> </v>
      </c>
      <c r="R197" s="290" t="str">
        <f t="shared" si="189"/>
        <v xml:space="preserve"> </v>
      </c>
      <c r="S197" s="290" t="str">
        <f t="shared" si="190"/>
        <v xml:space="preserve"> </v>
      </c>
      <c r="T197" s="290" t="str">
        <f t="shared" si="191"/>
        <v xml:space="preserve"> </v>
      </c>
      <c r="U197" s="290" t="str">
        <f t="shared" si="192"/>
        <v xml:space="preserve"> </v>
      </c>
      <c r="V197" s="290" t="str">
        <f t="shared" si="193"/>
        <v xml:space="preserve"> </v>
      </c>
      <c r="W197" s="290" t="str">
        <f t="shared" si="194"/>
        <v xml:space="preserve"> </v>
      </c>
      <c r="X197" s="290" t="str">
        <f t="shared" si="195"/>
        <v xml:space="preserve"> </v>
      </c>
      <c r="Y197" s="290" t="str">
        <f t="shared" si="196"/>
        <v xml:space="preserve"> </v>
      </c>
      <c r="Z197" s="290" t="str">
        <f t="shared" si="197"/>
        <v xml:space="preserve"> </v>
      </c>
      <c r="AB197" s="281"/>
    </row>
    <row r="198" spans="2:28" ht="29.25" customHeight="1">
      <c r="B198" s="164"/>
      <c r="C198" s="333" t="s">
        <v>56</v>
      </c>
      <c r="D198" s="350" t="s">
        <v>357</v>
      </c>
      <c r="E198" s="337">
        <v>2020</v>
      </c>
      <c r="F198" s="339" t="s">
        <v>265</v>
      </c>
      <c r="G198" s="337" t="s">
        <v>284</v>
      </c>
      <c r="H198" s="337" t="s">
        <v>285</v>
      </c>
      <c r="I198" s="287">
        <v>0</v>
      </c>
      <c r="J198" s="287">
        <f t="shared" si="183"/>
        <v>0</v>
      </c>
      <c r="K198" s="287">
        <f t="shared" si="184"/>
        <v>0</v>
      </c>
      <c r="L198" s="287">
        <f t="shared" si="198"/>
        <v>0</v>
      </c>
      <c r="M198" s="287">
        <f t="shared" si="185"/>
        <v>0</v>
      </c>
      <c r="N198" s="287">
        <f t="shared" si="165"/>
        <v>0</v>
      </c>
      <c r="O198" s="287">
        <f t="shared" si="186"/>
        <v>0</v>
      </c>
      <c r="P198" s="287">
        <f t="shared" si="187"/>
        <v>0</v>
      </c>
      <c r="Q198" s="287">
        <f t="shared" si="188"/>
        <v>0</v>
      </c>
      <c r="R198" s="287">
        <f t="shared" si="189"/>
        <v>0</v>
      </c>
      <c r="S198" s="287">
        <f t="shared" si="190"/>
        <v>0</v>
      </c>
      <c r="T198" s="287">
        <f t="shared" si="191"/>
        <v>0</v>
      </c>
      <c r="U198" s="287">
        <f t="shared" si="192"/>
        <v>0</v>
      </c>
      <c r="V198" s="287">
        <f t="shared" si="193"/>
        <v>0</v>
      </c>
      <c r="W198" s="287">
        <f t="shared" si="194"/>
        <v>0</v>
      </c>
      <c r="X198" s="287">
        <f t="shared" si="195"/>
        <v>0</v>
      </c>
      <c r="Y198" s="287">
        <f t="shared" si="196"/>
        <v>0</v>
      </c>
      <c r="Z198" s="287">
        <f t="shared" si="197"/>
        <v>0</v>
      </c>
      <c r="AB198" s="281"/>
    </row>
    <row r="199" spans="2:28" ht="29.25" customHeight="1">
      <c r="B199" s="164"/>
      <c r="C199" s="334"/>
      <c r="D199" s="336"/>
      <c r="E199" s="338"/>
      <c r="F199" s="340"/>
      <c r="G199" s="338"/>
      <c r="H199" s="338"/>
      <c r="I199" s="290" t="s">
        <v>166</v>
      </c>
      <c r="J199" s="290" t="str">
        <f t="shared" si="183"/>
        <v xml:space="preserve"> </v>
      </c>
      <c r="K199" s="290" t="str">
        <f t="shared" si="184"/>
        <v xml:space="preserve"> </v>
      </c>
      <c r="L199" s="290" t="str">
        <f t="shared" si="198"/>
        <v xml:space="preserve"> </v>
      </c>
      <c r="M199" s="290" t="str">
        <f t="shared" si="185"/>
        <v xml:space="preserve"> </v>
      </c>
      <c r="N199" s="290" t="str">
        <f t="shared" si="165"/>
        <v xml:space="preserve"> </v>
      </c>
      <c r="O199" s="290" t="str">
        <f t="shared" si="186"/>
        <v xml:space="preserve"> </v>
      </c>
      <c r="P199" s="290" t="str">
        <f t="shared" si="187"/>
        <v xml:space="preserve"> </v>
      </c>
      <c r="Q199" s="290" t="str">
        <f t="shared" si="188"/>
        <v xml:space="preserve"> </v>
      </c>
      <c r="R199" s="290" t="str">
        <f t="shared" si="189"/>
        <v xml:space="preserve"> </v>
      </c>
      <c r="S199" s="290" t="str">
        <f t="shared" si="190"/>
        <v xml:space="preserve"> </v>
      </c>
      <c r="T199" s="290" t="str">
        <f t="shared" si="191"/>
        <v xml:space="preserve"> </v>
      </c>
      <c r="U199" s="290" t="str">
        <f t="shared" si="192"/>
        <v xml:space="preserve"> </v>
      </c>
      <c r="V199" s="290" t="str">
        <f t="shared" si="193"/>
        <v xml:space="preserve"> </v>
      </c>
      <c r="W199" s="290" t="str">
        <f t="shared" si="194"/>
        <v xml:space="preserve"> </v>
      </c>
      <c r="X199" s="290" t="str">
        <f t="shared" si="195"/>
        <v xml:space="preserve"> </v>
      </c>
      <c r="Y199" s="290" t="str">
        <f t="shared" si="196"/>
        <v xml:space="preserve"> </v>
      </c>
      <c r="Z199" s="290" t="str">
        <f t="shared" si="197"/>
        <v xml:space="preserve"> </v>
      </c>
      <c r="AB199" s="281"/>
    </row>
    <row r="200" spans="2:28" ht="29.25" customHeight="1">
      <c r="B200" s="164"/>
      <c r="C200" s="333" t="s">
        <v>112</v>
      </c>
      <c r="D200" s="335"/>
      <c r="E200" s="337"/>
      <c r="F200" s="339"/>
      <c r="G200" s="337"/>
      <c r="H200" s="337"/>
      <c r="I200" s="287">
        <v>0</v>
      </c>
      <c r="J200" s="287">
        <f t="shared" si="183"/>
        <v>0</v>
      </c>
      <c r="K200" s="287">
        <f t="shared" si="184"/>
        <v>0</v>
      </c>
      <c r="L200" s="287"/>
      <c r="M200" s="287">
        <f t="shared" si="185"/>
        <v>0</v>
      </c>
      <c r="N200" s="287">
        <f t="shared" si="165"/>
        <v>0</v>
      </c>
      <c r="O200" s="287">
        <f t="shared" si="186"/>
        <v>0</v>
      </c>
      <c r="P200" s="287">
        <f t="shared" si="187"/>
        <v>0</v>
      </c>
      <c r="Q200" s="287">
        <f t="shared" si="188"/>
        <v>0</v>
      </c>
      <c r="R200" s="287">
        <f t="shared" si="189"/>
        <v>0</v>
      </c>
      <c r="S200" s="287">
        <f t="shared" si="190"/>
        <v>0</v>
      </c>
      <c r="T200" s="287">
        <f t="shared" si="191"/>
        <v>0</v>
      </c>
      <c r="U200" s="287">
        <f t="shared" si="192"/>
        <v>0</v>
      </c>
      <c r="V200" s="287">
        <f t="shared" si="193"/>
        <v>0</v>
      </c>
      <c r="W200" s="287">
        <f t="shared" si="194"/>
        <v>0</v>
      </c>
      <c r="X200" s="287">
        <f t="shared" si="195"/>
        <v>0</v>
      </c>
      <c r="Y200" s="287">
        <f t="shared" si="196"/>
        <v>0</v>
      </c>
      <c r="Z200" s="287">
        <f t="shared" si="197"/>
        <v>0</v>
      </c>
      <c r="AB200" s="281"/>
    </row>
    <row r="201" spans="2:28" ht="29.25" customHeight="1">
      <c r="B201" s="164"/>
      <c r="C201" s="334"/>
      <c r="D201" s="336"/>
      <c r="E201" s="338"/>
      <c r="F201" s="340"/>
      <c r="G201" s="338"/>
      <c r="H201" s="338"/>
      <c r="I201" s="290" t="s">
        <v>166</v>
      </c>
      <c r="J201" s="290" t="str">
        <f t="shared" si="183"/>
        <v xml:space="preserve"> </v>
      </c>
      <c r="K201" s="290" t="str">
        <f t="shared" si="184"/>
        <v xml:space="preserve"> </v>
      </c>
      <c r="L201" s="290" t="str">
        <f t="shared" si="198"/>
        <v xml:space="preserve"> </v>
      </c>
      <c r="M201" s="290" t="str">
        <f t="shared" si="185"/>
        <v xml:space="preserve"> </v>
      </c>
      <c r="N201" s="290" t="str">
        <f t="shared" si="165"/>
        <v xml:space="preserve"> </v>
      </c>
      <c r="O201" s="290" t="str">
        <f t="shared" si="186"/>
        <v xml:space="preserve"> </v>
      </c>
      <c r="P201" s="290" t="str">
        <f t="shared" si="187"/>
        <v xml:space="preserve"> </v>
      </c>
      <c r="Q201" s="290" t="str">
        <f t="shared" si="188"/>
        <v xml:space="preserve"> </v>
      </c>
      <c r="R201" s="290" t="str">
        <f t="shared" si="189"/>
        <v xml:space="preserve"> </v>
      </c>
      <c r="S201" s="290" t="str">
        <f t="shared" si="190"/>
        <v xml:space="preserve"> </v>
      </c>
      <c r="T201" s="290" t="str">
        <f t="shared" si="191"/>
        <v xml:space="preserve"> </v>
      </c>
      <c r="U201" s="290" t="str">
        <f t="shared" si="192"/>
        <v xml:space="preserve"> </v>
      </c>
      <c r="V201" s="290" t="str">
        <f t="shared" si="193"/>
        <v xml:space="preserve"> </v>
      </c>
      <c r="W201" s="290" t="str">
        <f t="shared" si="194"/>
        <v xml:space="preserve"> </v>
      </c>
      <c r="X201" s="290" t="str">
        <f t="shared" si="195"/>
        <v xml:space="preserve"> </v>
      </c>
      <c r="Y201" s="290" t="str">
        <f t="shared" si="196"/>
        <v xml:space="preserve"> </v>
      </c>
      <c r="Z201" s="290" t="str">
        <f t="shared" si="197"/>
        <v xml:space="preserve"> </v>
      </c>
      <c r="AB201" s="281"/>
    </row>
    <row r="202" spans="2:28" ht="29.25" customHeight="1">
      <c r="B202" s="164"/>
      <c r="C202" s="333" t="s">
        <v>113</v>
      </c>
      <c r="D202" s="335"/>
      <c r="E202" s="337"/>
      <c r="F202" s="339"/>
      <c r="G202" s="337"/>
      <c r="H202" s="337"/>
      <c r="I202" s="287">
        <v>0</v>
      </c>
      <c r="J202" s="287">
        <f t="shared" si="183"/>
        <v>0</v>
      </c>
      <c r="K202" s="287">
        <f t="shared" ref="K202:M203" si="199">J202</f>
        <v>0</v>
      </c>
      <c r="L202" s="287">
        <f t="shared" si="199"/>
        <v>0</v>
      </c>
      <c r="M202" s="287">
        <f t="shared" si="199"/>
        <v>0</v>
      </c>
      <c r="N202" s="287">
        <f t="shared" si="165"/>
        <v>0</v>
      </c>
      <c r="O202" s="287">
        <f t="shared" ref="O202:Z202" si="200">N202</f>
        <v>0</v>
      </c>
      <c r="P202" s="287">
        <f t="shared" si="200"/>
        <v>0</v>
      </c>
      <c r="Q202" s="287">
        <f t="shared" si="200"/>
        <v>0</v>
      </c>
      <c r="R202" s="287">
        <f t="shared" si="200"/>
        <v>0</v>
      </c>
      <c r="S202" s="287">
        <f t="shared" si="200"/>
        <v>0</v>
      </c>
      <c r="T202" s="287">
        <f t="shared" si="200"/>
        <v>0</v>
      </c>
      <c r="U202" s="287">
        <f t="shared" si="200"/>
        <v>0</v>
      </c>
      <c r="V202" s="287">
        <f t="shared" si="200"/>
        <v>0</v>
      </c>
      <c r="W202" s="287">
        <f t="shared" si="200"/>
        <v>0</v>
      </c>
      <c r="X202" s="287">
        <f t="shared" si="200"/>
        <v>0</v>
      </c>
      <c r="Y202" s="287">
        <f t="shared" si="200"/>
        <v>0</v>
      </c>
      <c r="Z202" s="287">
        <f t="shared" si="200"/>
        <v>0</v>
      </c>
      <c r="AB202" s="281"/>
    </row>
    <row r="203" spans="2:28" ht="29.25" customHeight="1">
      <c r="B203" s="164"/>
      <c r="C203" s="334"/>
      <c r="D203" s="336"/>
      <c r="E203" s="338"/>
      <c r="F203" s="340"/>
      <c r="G203" s="338"/>
      <c r="H203" s="338"/>
      <c r="I203" s="290" t="s">
        <v>166</v>
      </c>
      <c r="J203" s="290" t="str">
        <f t="shared" si="183"/>
        <v xml:space="preserve"> </v>
      </c>
      <c r="K203" s="290" t="str">
        <f t="shared" si="199"/>
        <v xml:space="preserve"> </v>
      </c>
      <c r="L203" s="290" t="str">
        <f t="shared" si="199"/>
        <v xml:space="preserve"> </v>
      </c>
      <c r="M203" s="290" t="str">
        <f t="shared" si="199"/>
        <v xml:space="preserve"> </v>
      </c>
      <c r="N203" s="290" t="str">
        <f t="shared" si="165"/>
        <v xml:space="preserve"> </v>
      </c>
      <c r="O203" s="290" t="str">
        <f t="shared" ref="O203:Z203" si="201">N203</f>
        <v xml:space="preserve"> </v>
      </c>
      <c r="P203" s="290" t="str">
        <f t="shared" si="201"/>
        <v xml:space="preserve"> </v>
      </c>
      <c r="Q203" s="290" t="str">
        <f t="shared" si="201"/>
        <v xml:space="preserve"> </v>
      </c>
      <c r="R203" s="290" t="str">
        <f t="shared" si="201"/>
        <v xml:space="preserve"> </v>
      </c>
      <c r="S203" s="290" t="str">
        <f t="shared" si="201"/>
        <v xml:space="preserve"> </v>
      </c>
      <c r="T203" s="290" t="str">
        <f t="shared" si="201"/>
        <v xml:space="preserve"> </v>
      </c>
      <c r="U203" s="290" t="str">
        <f t="shared" si="201"/>
        <v xml:space="preserve"> </v>
      </c>
      <c r="V203" s="290" t="str">
        <f t="shared" si="201"/>
        <v xml:space="preserve"> </v>
      </c>
      <c r="W203" s="290" t="str">
        <f t="shared" si="201"/>
        <v xml:space="preserve"> </v>
      </c>
      <c r="X203" s="290" t="str">
        <f t="shared" si="201"/>
        <v xml:space="preserve"> </v>
      </c>
      <c r="Y203" s="290" t="str">
        <f t="shared" si="201"/>
        <v xml:space="preserve"> </v>
      </c>
      <c r="Z203" s="290" t="str">
        <f t="shared" si="201"/>
        <v xml:space="preserve"> </v>
      </c>
      <c r="AB203" s="281"/>
    </row>
    <row r="204" spans="2:28" ht="29.25" customHeight="1">
      <c r="B204" s="164"/>
      <c r="C204" s="333" t="s">
        <v>255</v>
      </c>
      <c r="D204" s="335"/>
      <c r="E204" s="337"/>
      <c r="F204" s="339"/>
      <c r="G204" s="337"/>
      <c r="H204" s="337"/>
      <c r="I204" s="287">
        <v>0</v>
      </c>
      <c r="J204" s="287">
        <f t="shared" si="183"/>
        <v>0</v>
      </c>
      <c r="K204" s="287">
        <f t="shared" si="184"/>
        <v>0</v>
      </c>
      <c r="L204" s="287">
        <f t="shared" si="198"/>
        <v>0</v>
      </c>
      <c r="M204" s="287">
        <f t="shared" si="185"/>
        <v>0</v>
      </c>
      <c r="N204" s="287">
        <f t="shared" ref="N204:N209" si="202">M204</f>
        <v>0</v>
      </c>
      <c r="O204" s="287">
        <f t="shared" si="186"/>
        <v>0</v>
      </c>
      <c r="P204" s="287">
        <f t="shared" si="187"/>
        <v>0</v>
      </c>
      <c r="Q204" s="287">
        <f t="shared" si="188"/>
        <v>0</v>
      </c>
      <c r="R204" s="287">
        <f t="shared" si="189"/>
        <v>0</v>
      </c>
      <c r="S204" s="287">
        <f t="shared" si="190"/>
        <v>0</v>
      </c>
      <c r="T204" s="287">
        <f t="shared" si="191"/>
        <v>0</v>
      </c>
      <c r="U204" s="287">
        <f t="shared" si="192"/>
        <v>0</v>
      </c>
      <c r="V204" s="287">
        <f t="shared" si="193"/>
        <v>0</v>
      </c>
      <c r="W204" s="287">
        <f t="shared" si="194"/>
        <v>0</v>
      </c>
      <c r="X204" s="287">
        <f t="shared" si="195"/>
        <v>0</v>
      </c>
      <c r="Y204" s="287">
        <f t="shared" si="196"/>
        <v>0</v>
      </c>
      <c r="Z204" s="287">
        <f t="shared" si="197"/>
        <v>0</v>
      </c>
      <c r="AB204" s="281"/>
    </row>
    <row r="205" spans="2:28" ht="29.25" customHeight="1">
      <c r="B205" s="164"/>
      <c r="C205" s="334"/>
      <c r="D205" s="336"/>
      <c r="E205" s="338"/>
      <c r="F205" s="340"/>
      <c r="G205" s="338"/>
      <c r="H205" s="338"/>
      <c r="I205" s="290" t="s">
        <v>166</v>
      </c>
      <c r="J205" s="290" t="str">
        <f t="shared" si="183"/>
        <v xml:space="preserve"> </v>
      </c>
      <c r="K205" s="290" t="str">
        <f t="shared" si="184"/>
        <v xml:space="preserve"> </v>
      </c>
      <c r="L205" s="290" t="str">
        <f t="shared" si="198"/>
        <v xml:space="preserve"> </v>
      </c>
      <c r="M205" s="290" t="str">
        <f t="shared" si="185"/>
        <v xml:space="preserve"> </v>
      </c>
      <c r="N205" s="290" t="str">
        <f t="shared" si="202"/>
        <v xml:space="preserve"> </v>
      </c>
      <c r="O205" s="290" t="str">
        <f t="shared" si="186"/>
        <v xml:space="preserve"> </v>
      </c>
      <c r="P205" s="290" t="str">
        <f t="shared" si="187"/>
        <v xml:space="preserve"> </v>
      </c>
      <c r="Q205" s="290" t="str">
        <f t="shared" si="188"/>
        <v xml:space="preserve"> </v>
      </c>
      <c r="R205" s="290" t="str">
        <f t="shared" si="189"/>
        <v xml:space="preserve"> </v>
      </c>
      <c r="S205" s="290" t="str">
        <f t="shared" si="190"/>
        <v xml:space="preserve"> </v>
      </c>
      <c r="T205" s="290" t="str">
        <f t="shared" si="191"/>
        <v xml:space="preserve"> </v>
      </c>
      <c r="U205" s="290" t="str">
        <f t="shared" si="192"/>
        <v xml:space="preserve"> </v>
      </c>
      <c r="V205" s="290" t="str">
        <f t="shared" si="193"/>
        <v xml:space="preserve"> </v>
      </c>
      <c r="W205" s="290" t="str">
        <f t="shared" si="194"/>
        <v xml:space="preserve"> </v>
      </c>
      <c r="X205" s="290" t="str">
        <f t="shared" si="195"/>
        <v xml:space="preserve"> </v>
      </c>
      <c r="Y205" s="290" t="str">
        <f t="shared" si="196"/>
        <v xml:space="preserve"> </v>
      </c>
      <c r="Z205" s="290" t="str">
        <f t="shared" si="197"/>
        <v xml:space="preserve"> </v>
      </c>
      <c r="AB205" s="281"/>
    </row>
    <row r="206" spans="2:28" ht="29.25" customHeight="1">
      <c r="B206" s="164"/>
      <c r="C206" s="333" t="s">
        <v>256</v>
      </c>
      <c r="D206" s="335"/>
      <c r="E206" s="337"/>
      <c r="F206" s="339"/>
      <c r="G206" s="337"/>
      <c r="H206" s="337"/>
      <c r="I206" s="287">
        <v>0</v>
      </c>
      <c r="J206" s="287">
        <f t="shared" si="183"/>
        <v>0</v>
      </c>
      <c r="K206" s="287">
        <f t="shared" ref="K206:M209" si="203">J206</f>
        <v>0</v>
      </c>
      <c r="L206" s="287">
        <f t="shared" si="203"/>
        <v>0</v>
      </c>
      <c r="M206" s="287">
        <f t="shared" si="203"/>
        <v>0</v>
      </c>
      <c r="N206" s="287">
        <f t="shared" si="202"/>
        <v>0</v>
      </c>
      <c r="O206" s="287">
        <f t="shared" ref="O206:Z206" si="204">N206</f>
        <v>0</v>
      </c>
      <c r="P206" s="287">
        <f t="shared" si="204"/>
        <v>0</v>
      </c>
      <c r="Q206" s="287">
        <f t="shared" si="204"/>
        <v>0</v>
      </c>
      <c r="R206" s="287">
        <f t="shared" si="204"/>
        <v>0</v>
      </c>
      <c r="S206" s="287">
        <f t="shared" si="204"/>
        <v>0</v>
      </c>
      <c r="T206" s="287">
        <f t="shared" si="204"/>
        <v>0</v>
      </c>
      <c r="U206" s="287">
        <f t="shared" si="204"/>
        <v>0</v>
      </c>
      <c r="V206" s="287">
        <f t="shared" si="204"/>
        <v>0</v>
      </c>
      <c r="W206" s="287">
        <f t="shared" si="204"/>
        <v>0</v>
      </c>
      <c r="X206" s="287">
        <f t="shared" si="204"/>
        <v>0</v>
      </c>
      <c r="Y206" s="287">
        <f t="shared" si="204"/>
        <v>0</v>
      </c>
      <c r="Z206" s="287">
        <f t="shared" si="204"/>
        <v>0</v>
      </c>
      <c r="AB206" s="281"/>
    </row>
    <row r="207" spans="2:28" ht="29.25" customHeight="1">
      <c r="B207" s="164"/>
      <c r="C207" s="334"/>
      <c r="D207" s="336"/>
      <c r="E207" s="338"/>
      <c r="F207" s="340"/>
      <c r="G207" s="338"/>
      <c r="H207" s="338"/>
      <c r="I207" s="290" t="s">
        <v>166</v>
      </c>
      <c r="J207" s="290" t="str">
        <f t="shared" si="183"/>
        <v xml:space="preserve"> </v>
      </c>
      <c r="K207" s="290" t="str">
        <f t="shared" si="203"/>
        <v xml:space="preserve"> </v>
      </c>
      <c r="L207" s="290" t="str">
        <f t="shared" si="203"/>
        <v xml:space="preserve"> </v>
      </c>
      <c r="M207" s="290" t="str">
        <f t="shared" si="203"/>
        <v xml:space="preserve"> </v>
      </c>
      <c r="N207" s="290" t="str">
        <f t="shared" si="202"/>
        <v xml:space="preserve"> </v>
      </c>
      <c r="O207" s="290" t="str">
        <f t="shared" ref="O207:Z207" si="205">N207</f>
        <v xml:space="preserve"> </v>
      </c>
      <c r="P207" s="290" t="str">
        <f t="shared" si="205"/>
        <v xml:space="preserve"> </v>
      </c>
      <c r="Q207" s="290" t="str">
        <f t="shared" si="205"/>
        <v xml:space="preserve"> </v>
      </c>
      <c r="R207" s="290" t="str">
        <f t="shared" si="205"/>
        <v xml:space="preserve"> </v>
      </c>
      <c r="S207" s="290" t="str">
        <f t="shared" si="205"/>
        <v xml:space="preserve"> </v>
      </c>
      <c r="T207" s="290" t="str">
        <f t="shared" si="205"/>
        <v xml:space="preserve"> </v>
      </c>
      <c r="U207" s="290" t="str">
        <f t="shared" si="205"/>
        <v xml:space="preserve"> </v>
      </c>
      <c r="V207" s="290" t="str">
        <f t="shared" si="205"/>
        <v xml:space="preserve"> </v>
      </c>
      <c r="W207" s="290" t="str">
        <f t="shared" si="205"/>
        <v xml:space="preserve"> </v>
      </c>
      <c r="X207" s="290" t="str">
        <f t="shared" si="205"/>
        <v xml:space="preserve"> </v>
      </c>
      <c r="Y207" s="290" t="str">
        <f t="shared" si="205"/>
        <v xml:space="preserve"> </v>
      </c>
      <c r="Z207" s="290" t="str">
        <f t="shared" si="205"/>
        <v xml:space="preserve"> </v>
      </c>
      <c r="AB207" s="281"/>
    </row>
    <row r="208" spans="2:28" ht="29.25" customHeight="1">
      <c r="B208" s="164"/>
      <c r="C208" s="333" t="s">
        <v>257</v>
      </c>
      <c r="D208" s="335"/>
      <c r="E208" s="337"/>
      <c r="F208" s="339"/>
      <c r="G208" s="337"/>
      <c r="H208" s="337"/>
      <c r="I208" s="287">
        <v>0</v>
      </c>
      <c r="J208" s="287">
        <f t="shared" si="183"/>
        <v>0</v>
      </c>
      <c r="K208" s="287">
        <f t="shared" si="203"/>
        <v>0</v>
      </c>
      <c r="L208" s="287">
        <f t="shared" si="203"/>
        <v>0</v>
      </c>
      <c r="M208" s="287">
        <f t="shared" si="203"/>
        <v>0</v>
      </c>
      <c r="N208" s="287">
        <f t="shared" si="202"/>
        <v>0</v>
      </c>
      <c r="O208" s="287">
        <f t="shared" ref="O208:Z208" si="206">N208</f>
        <v>0</v>
      </c>
      <c r="P208" s="287">
        <f t="shared" si="206"/>
        <v>0</v>
      </c>
      <c r="Q208" s="287">
        <f t="shared" si="206"/>
        <v>0</v>
      </c>
      <c r="R208" s="287">
        <f t="shared" si="206"/>
        <v>0</v>
      </c>
      <c r="S208" s="287">
        <f t="shared" si="206"/>
        <v>0</v>
      </c>
      <c r="T208" s="287">
        <f t="shared" si="206"/>
        <v>0</v>
      </c>
      <c r="U208" s="287">
        <f t="shared" si="206"/>
        <v>0</v>
      </c>
      <c r="V208" s="287">
        <f t="shared" si="206"/>
        <v>0</v>
      </c>
      <c r="W208" s="287">
        <f t="shared" si="206"/>
        <v>0</v>
      </c>
      <c r="X208" s="287">
        <f t="shared" si="206"/>
        <v>0</v>
      </c>
      <c r="Y208" s="287">
        <f t="shared" si="206"/>
        <v>0</v>
      </c>
      <c r="Z208" s="287">
        <f t="shared" si="206"/>
        <v>0</v>
      </c>
      <c r="AB208" s="281"/>
    </row>
    <row r="209" spans="2:28" ht="29.25" customHeight="1">
      <c r="B209" s="164"/>
      <c r="C209" s="334"/>
      <c r="D209" s="336"/>
      <c r="E209" s="338"/>
      <c r="F209" s="340"/>
      <c r="G209" s="338"/>
      <c r="H209" s="338"/>
      <c r="I209" s="290" t="s">
        <v>166</v>
      </c>
      <c r="J209" s="290" t="str">
        <f t="shared" si="183"/>
        <v xml:space="preserve"> </v>
      </c>
      <c r="K209" s="290" t="str">
        <f t="shared" si="203"/>
        <v xml:space="preserve"> </v>
      </c>
      <c r="L209" s="290" t="str">
        <f t="shared" si="203"/>
        <v xml:space="preserve"> </v>
      </c>
      <c r="M209" s="290" t="str">
        <f t="shared" si="203"/>
        <v xml:space="preserve"> </v>
      </c>
      <c r="N209" s="290" t="str">
        <f t="shared" si="202"/>
        <v xml:space="preserve"> </v>
      </c>
      <c r="O209" s="290" t="str">
        <f t="shared" ref="O209:Z209" si="207">N209</f>
        <v xml:space="preserve"> </v>
      </c>
      <c r="P209" s="290" t="str">
        <f t="shared" si="207"/>
        <v xml:space="preserve"> </v>
      </c>
      <c r="Q209" s="290" t="str">
        <f t="shared" si="207"/>
        <v xml:space="preserve"> </v>
      </c>
      <c r="R209" s="290" t="str">
        <f t="shared" si="207"/>
        <v xml:space="preserve"> </v>
      </c>
      <c r="S209" s="290" t="str">
        <f t="shared" si="207"/>
        <v xml:space="preserve"> </v>
      </c>
      <c r="T209" s="290" t="str">
        <f t="shared" si="207"/>
        <v xml:space="preserve"> </v>
      </c>
      <c r="U209" s="290" t="str">
        <f t="shared" si="207"/>
        <v xml:space="preserve"> </v>
      </c>
      <c r="V209" s="290" t="str">
        <f t="shared" si="207"/>
        <v xml:space="preserve"> </v>
      </c>
      <c r="W209" s="290" t="str">
        <f t="shared" si="207"/>
        <v xml:space="preserve"> </v>
      </c>
      <c r="X209" s="290" t="str">
        <f t="shared" si="207"/>
        <v xml:space="preserve"> </v>
      </c>
      <c r="Y209" s="290" t="str">
        <f t="shared" si="207"/>
        <v xml:space="preserve"> </v>
      </c>
      <c r="Z209" s="290" t="str">
        <f t="shared" si="207"/>
        <v xml:space="preserve"> </v>
      </c>
      <c r="AB209" s="281"/>
    </row>
    <row r="210" spans="2:28" ht="17.25" customHeight="1">
      <c r="B210" s="164"/>
      <c r="C210" s="187"/>
      <c r="D210" s="181"/>
      <c r="E210" s="183"/>
      <c r="F210" s="183"/>
      <c r="G210" s="183"/>
      <c r="H210" s="183"/>
      <c r="I210" s="184"/>
      <c r="J210" s="184"/>
      <c r="K210" s="184"/>
      <c r="L210" s="193"/>
      <c r="M210" s="193"/>
      <c r="N210" s="193"/>
      <c r="O210" s="193"/>
      <c r="P210" s="193"/>
      <c r="Q210" s="193"/>
      <c r="R210" s="193"/>
      <c r="S210" s="193"/>
      <c r="T210" s="193"/>
      <c r="U210" s="193"/>
      <c r="V210" s="193"/>
      <c r="W210" s="193"/>
      <c r="X210" s="193"/>
      <c r="Y210" s="193"/>
      <c r="Z210" s="193"/>
    </row>
    <row r="211" spans="2:28" ht="33.75" customHeight="1" thickBot="1">
      <c r="B211" s="164"/>
      <c r="C211" s="173"/>
      <c r="D211" s="278" t="s">
        <v>180</v>
      </c>
      <c r="E211" s="241"/>
      <c r="F211" s="241"/>
      <c r="G211" s="241"/>
      <c r="H211" s="241"/>
      <c r="I211" s="241"/>
      <c r="J211" s="241"/>
      <c r="K211" s="242"/>
      <c r="L211" s="192"/>
      <c r="M211" s="192"/>
      <c r="N211" s="192"/>
      <c r="O211" s="192"/>
      <c r="P211" s="192"/>
      <c r="Q211" s="192"/>
      <c r="R211" s="192"/>
      <c r="S211" s="192"/>
      <c r="T211" s="192"/>
      <c r="U211" s="192"/>
      <c r="V211" s="192"/>
      <c r="W211" s="192"/>
      <c r="X211" s="192"/>
      <c r="Y211" s="192"/>
      <c r="Z211" s="192"/>
    </row>
    <row r="212" spans="2:28" ht="25.5" customHeight="1">
      <c r="B212" s="164"/>
      <c r="C212" s="174"/>
      <c r="D212" s="279" t="s">
        <v>76</v>
      </c>
      <c r="E212" s="243"/>
      <c r="F212" s="243"/>
      <c r="G212" s="243"/>
      <c r="H212" s="243"/>
      <c r="I212" s="243"/>
      <c r="J212" s="243"/>
      <c r="K212" s="244"/>
      <c r="L212" s="191"/>
      <c r="M212" s="191"/>
      <c r="N212" s="191"/>
      <c r="O212" s="191"/>
      <c r="P212" s="191"/>
      <c r="Q212" s="191"/>
      <c r="R212" s="191"/>
      <c r="S212" s="191"/>
      <c r="T212" s="191"/>
      <c r="U212" s="191"/>
      <c r="V212" s="191"/>
      <c r="W212" s="191"/>
      <c r="X212" s="191"/>
      <c r="Y212" s="191"/>
      <c r="Z212" s="191"/>
    </row>
    <row r="213" spans="2:28" ht="38.25" customHeight="1">
      <c r="B213" s="164"/>
      <c r="C213" s="346" t="s">
        <v>13</v>
      </c>
      <c r="D213" s="346" t="s">
        <v>14</v>
      </c>
      <c r="E213" s="346" t="s">
        <v>99</v>
      </c>
      <c r="F213" s="346" t="str">
        <f>F$25</f>
        <v>Status der 
Umsetzung</v>
      </c>
      <c r="G213" s="346" t="s">
        <v>15</v>
      </c>
      <c r="H213" s="346" t="s">
        <v>16</v>
      </c>
      <c r="I213" s="280" t="str">
        <f t="shared" ref="I213:Z213" si="208">I25</f>
        <v/>
      </c>
      <c r="J213" s="280" t="str">
        <f t="shared" si="208"/>
        <v/>
      </c>
      <c r="K213" s="280" t="str">
        <f t="shared" si="208"/>
        <v/>
      </c>
      <c r="L213" s="280" t="str">
        <f t="shared" si="208"/>
        <v/>
      </c>
      <c r="M213" s="280" t="str">
        <f t="shared" si="208"/>
        <v/>
      </c>
      <c r="N213" s="280" t="str">
        <f t="shared" si="208"/>
        <v>Ziele CO2 &amp; Kompetenzen</v>
      </c>
      <c r="O213" s="280" t="str">
        <f t="shared" si="208"/>
        <v/>
      </c>
      <c r="P213" s="280" t="str">
        <f t="shared" si="208"/>
        <v/>
      </c>
      <c r="Q213" s="280" t="str">
        <f t="shared" si="208"/>
        <v/>
      </c>
      <c r="R213" s="280" t="str">
        <f t="shared" si="208"/>
        <v/>
      </c>
      <c r="S213" s="280" t="str">
        <f t="shared" si="208"/>
        <v/>
      </c>
      <c r="T213" s="280" t="str">
        <f t="shared" si="208"/>
        <v/>
      </c>
      <c r="U213" s="280" t="str">
        <f t="shared" si="208"/>
        <v/>
      </c>
      <c r="V213" s="280" t="str">
        <f t="shared" si="208"/>
        <v/>
      </c>
      <c r="W213" s="280" t="str">
        <f t="shared" si="208"/>
        <v/>
      </c>
      <c r="X213" s="280" t="str">
        <f t="shared" si="208"/>
        <v/>
      </c>
      <c r="Y213" s="280" t="str">
        <f t="shared" si="208"/>
        <v/>
      </c>
      <c r="Z213" s="280" t="str">
        <f t="shared" si="208"/>
        <v/>
      </c>
    </row>
    <row r="214" spans="2:28" ht="14.25" customHeight="1">
      <c r="B214" s="164"/>
      <c r="C214" s="346"/>
      <c r="D214" s="346"/>
      <c r="E214" s="346"/>
      <c r="F214" s="346"/>
      <c r="G214" s="346"/>
      <c r="H214" s="346"/>
      <c r="I214" s="264">
        <f>$I$9</f>
        <v>2013</v>
      </c>
      <c r="J214" s="264">
        <f>J$9</f>
        <v>2015</v>
      </c>
      <c r="K214" s="264">
        <f>K$9</f>
        <v>2020</v>
      </c>
      <c r="L214" s="264">
        <f>L$9</f>
        <v>2022</v>
      </c>
      <c r="M214" s="264">
        <f>L214+2</f>
        <v>2024</v>
      </c>
      <c r="N214" s="264">
        <f>M214+2</f>
        <v>2026</v>
      </c>
      <c r="O214" s="264">
        <f>N214+2</f>
        <v>2028</v>
      </c>
      <c r="P214" s="264">
        <f>O214+2</f>
        <v>2030</v>
      </c>
      <c r="Q214" s="264">
        <f t="shared" ref="Q214:V214" si="209">P214+2</f>
        <v>2032</v>
      </c>
      <c r="R214" s="264">
        <f t="shared" si="209"/>
        <v>2034</v>
      </c>
      <c r="S214" s="264">
        <f t="shared" si="209"/>
        <v>2036</v>
      </c>
      <c r="T214" s="264">
        <f t="shared" si="209"/>
        <v>2038</v>
      </c>
      <c r="U214" s="264">
        <f t="shared" si="209"/>
        <v>2040</v>
      </c>
      <c r="V214" s="264">
        <f t="shared" si="209"/>
        <v>2042</v>
      </c>
      <c r="W214" s="264">
        <f>V214+2</f>
        <v>2044</v>
      </c>
      <c r="X214" s="264">
        <f>W214+2</f>
        <v>2046</v>
      </c>
      <c r="Y214" s="264">
        <f>X214+2</f>
        <v>2048</v>
      </c>
      <c r="Z214" s="264">
        <f>Y214+2</f>
        <v>2050</v>
      </c>
    </row>
    <row r="215" spans="2:28" ht="24" customHeight="1">
      <c r="B215" s="164"/>
      <c r="C215" s="271" t="s">
        <v>166</v>
      </c>
      <c r="D215" s="267"/>
      <c r="E215" s="267"/>
      <c r="F215" s="267"/>
      <c r="G215" s="267"/>
      <c r="H215" s="268" t="s">
        <v>3</v>
      </c>
      <c r="I215" s="269">
        <f t="shared" ref="I215:Z215" si="210">SUM(I216:I245)</f>
        <v>500</v>
      </c>
      <c r="J215" s="269">
        <f t="shared" si="210"/>
        <v>500</v>
      </c>
      <c r="K215" s="269">
        <f t="shared" si="210"/>
        <v>2250</v>
      </c>
      <c r="L215" s="269">
        <f t="shared" si="210"/>
        <v>2250</v>
      </c>
      <c r="M215" s="269">
        <f t="shared" si="210"/>
        <v>2250</v>
      </c>
      <c r="N215" s="269">
        <f t="shared" si="210"/>
        <v>2250</v>
      </c>
      <c r="O215" s="269">
        <f t="shared" si="210"/>
        <v>2250</v>
      </c>
      <c r="P215" s="269">
        <f t="shared" si="210"/>
        <v>2250</v>
      </c>
      <c r="Q215" s="269">
        <f t="shared" si="210"/>
        <v>2250</v>
      </c>
      <c r="R215" s="269">
        <f t="shared" si="210"/>
        <v>2250</v>
      </c>
      <c r="S215" s="269">
        <f t="shared" si="210"/>
        <v>2250</v>
      </c>
      <c r="T215" s="269">
        <f t="shared" si="210"/>
        <v>2250</v>
      </c>
      <c r="U215" s="269">
        <f t="shared" si="210"/>
        <v>2250</v>
      </c>
      <c r="V215" s="269">
        <f t="shared" si="210"/>
        <v>2250</v>
      </c>
      <c r="W215" s="269">
        <f t="shared" si="210"/>
        <v>2250</v>
      </c>
      <c r="X215" s="269">
        <f t="shared" si="210"/>
        <v>2250</v>
      </c>
      <c r="Y215" s="269">
        <f t="shared" si="210"/>
        <v>2250</v>
      </c>
      <c r="Z215" s="269">
        <f t="shared" si="210"/>
        <v>2250</v>
      </c>
    </row>
    <row r="216" spans="2:28" ht="29.25" customHeight="1">
      <c r="B216" s="164"/>
      <c r="C216" s="333" t="s">
        <v>181</v>
      </c>
      <c r="D216" s="335" t="s">
        <v>8</v>
      </c>
      <c r="E216" s="337">
        <v>2014</v>
      </c>
      <c r="F216" s="339" t="s">
        <v>266</v>
      </c>
      <c r="G216" s="337" t="s">
        <v>317</v>
      </c>
      <c r="H216" s="337" t="s">
        <v>317</v>
      </c>
      <c r="I216" s="287">
        <v>500</v>
      </c>
      <c r="J216" s="287">
        <f t="shared" ref="J216:M217" si="211">I216</f>
        <v>500</v>
      </c>
      <c r="K216" s="287">
        <f t="shared" si="211"/>
        <v>500</v>
      </c>
      <c r="L216" s="287">
        <f t="shared" si="211"/>
        <v>500</v>
      </c>
      <c r="M216" s="287">
        <f t="shared" si="211"/>
        <v>500</v>
      </c>
      <c r="N216" s="287">
        <f t="shared" ref="N216:N245" si="212">M216</f>
        <v>500</v>
      </c>
      <c r="O216" s="287">
        <f t="shared" ref="O216:Z216" si="213">N216</f>
        <v>500</v>
      </c>
      <c r="P216" s="287">
        <f t="shared" si="213"/>
        <v>500</v>
      </c>
      <c r="Q216" s="287">
        <f t="shared" si="213"/>
        <v>500</v>
      </c>
      <c r="R216" s="287">
        <f t="shared" si="213"/>
        <v>500</v>
      </c>
      <c r="S216" s="287">
        <f t="shared" si="213"/>
        <v>500</v>
      </c>
      <c r="T216" s="287">
        <f t="shared" si="213"/>
        <v>500</v>
      </c>
      <c r="U216" s="287">
        <f t="shared" si="213"/>
        <v>500</v>
      </c>
      <c r="V216" s="287">
        <f t="shared" si="213"/>
        <v>500</v>
      </c>
      <c r="W216" s="287">
        <f t="shared" si="213"/>
        <v>500</v>
      </c>
      <c r="X216" s="287">
        <f t="shared" si="213"/>
        <v>500</v>
      </c>
      <c r="Y216" s="287">
        <f t="shared" si="213"/>
        <v>500</v>
      </c>
      <c r="Z216" s="287">
        <f t="shared" si="213"/>
        <v>500</v>
      </c>
      <c r="AB216" s="281"/>
    </row>
    <row r="217" spans="2:28" ht="29.25" customHeight="1">
      <c r="B217" s="164"/>
      <c r="C217" s="334"/>
      <c r="D217" s="336"/>
      <c r="E217" s="338"/>
      <c r="F217" s="340"/>
      <c r="G217" s="338"/>
      <c r="H217" s="338"/>
      <c r="I217" s="290" t="s">
        <v>166</v>
      </c>
      <c r="J217" s="290" t="str">
        <f t="shared" si="211"/>
        <v xml:space="preserve"> </v>
      </c>
      <c r="K217" s="290" t="str">
        <f t="shared" si="211"/>
        <v xml:space="preserve"> </v>
      </c>
      <c r="L217" s="290" t="str">
        <f t="shared" si="211"/>
        <v xml:space="preserve"> </v>
      </c>
      <c r="M217" s="290" t="str">
        <f t="shared" si="211"/>
        <v xml:space="preserve"> </v>
      </c>
      <c r="N217" s="290" t="str">
        <f t="shared" si="212"/>
        <v xml:space="preserve"> </v>
      </c>
      <c r="O217" s="290" t="str">
        <f t="shared" ref="O217:Z217" si="214">N217</f>
        <v xml:space="preserve"> </v>
      </c>
      <c r="P217" s="290" t="str">
        <f t="shared" si="214"/>
        <v xml:space="preserve"> </v>
      </c>
      <c r="Q217" s="290" t="str">
        <f t="shared" si="214"/>
        <v xml:space="preserve"> </v>
      </c>
      <c r="R217" s="290" t="str">
        <f t="shared" si="214"/>
        <v xml:space="preserve"> </v>
      </c>
      <c r="S217" s="290" t="str">
        <f t="shared" si="214"/>
        <v xml:space="preserve"> </v>
      </c>
      <c r="T217" s="290" t="str">
        <f t="shared" si="214"/>
        <v xml:space="preserve"> </v>
      </c>
      <c r="U217" s="290" t="str">
        <f t="shared" si="214"/>
        <v xml:space="preserve"> </v>
      </c>
      <c r="V217" s="290" t="str">
        <f t="shared" si="214"/>
        <v xml:space="preserve"> </v>
      </c>
      <c r="W217" s="290" t="str">
        <f t="shared" si="214"/>
        <v xml:space="preserve"> </v>
      </c>
      <c r="X217" s="290" t="str">
        <f t="shared" si="214"/>
        <v xml:space="preserve"> </v>
      </c>
      <c r="Y217" s="290" t="str">
        <f t="shared" si="214"/>
        <v xml:space="preserve"> </v>
      </c>
      <c r="Z217" s="290" t="str">
        <f t="shared" si="214"/>
        <v xml:space="preserve"> </v>
      </c>
      <c r="AB217" s="281"/>
    </row>
    <row r="218" spans="2:28" ht="29.25" customHeight="1">
      <c r="B218" s="164"/>
      <c r="C218" s="333" t="s">
        <v>182</v>
      </c>
      <c r="D218" s="335" t="s">
        <v>9</v>
      </c>
      <c r="E218" s="337">
        <v>2017</v>
      </c>
      <c r="F218" s="339" t="s">
        <v>266</v>
      </c>
      <c r="G218" s="337" t="s">
        <v>317</v>
      </c>
      <c r="H218" s="337" t="s">
        <v>317</v>
      </c>
      <c r="I218" s="287">
        <v>0</v>
      </c>
      <c r="J218" s="287">
        <f t="shared" ref="J218:J245" si="215">I218</f>
        <v>0</v>
      </c>
      <c r="K218" s="287">
        <v>1000</v>
      </c>
      <c r="L218" s="287">
        <f t="shared" ref="L218:L225" si="216">K218</f>
        <v>1000</v>
      </c>
      <c r="M218" s="287">
        <f t="shared" ref="M218:M225" si="217">L218</f>
        <v>1000</v>
      </c>
      <c r="N218" s="287">
        <f t="shared" si="212"/>
        <v>1000</v>
      </c>
      <c r="O218" s="287">
        <f t="shared" ref="O218:O225" si="218">N218</f>
        <v>1000</v>
      </c>
      <c r="P218" s="287">
        <f t="shared" ref="P218:P225" si="219">O218</f>
        <v>1000</v>
      </c>
      <c r="Q218" s="287">
        <f t="shared" ref="Q218:Q225" si="220">P218</f>
        <v>1000</v>
      </c>
      <c r="R218" s="287">
        <f t="shared" ref="R218:R225" si="221">Q218</f>
        <v>1000</v>
      </c>
      <c r="S218" s="287">
        <f t="shared" ref="S218:S225" si="222">R218</f>
        <v>1000</v>
      </c>
      <c r="T218" s="287">
        <f t="shared" ref="T218:T225" si="223">S218</f>
        <v>1000</v>
      </c>
      <c r="U218" s="287">
        <f t="shared" ref="U218:U225" si="224">T218</f>
        <v>1000</v>
      </c>
      <c r="V218" s="287">
        <f t="shared" ref="V218:V225" si="225">U218</f>
        <v>1000</v>
      </c>
      <c r="W218" s="287">
        <f t="shared" ref="W218:W225" si="226">V218</f>
        <v>1000</v>
      </c>
      <c r="X218" s="287">
        <f t="shared" ref="X218:X225" si="227">W218</f>
        <v>1000</v>
      </c>
      <c r="Y218" s="287">
        <f t="shared" ref="Y218:Y225" si="228">X218</f>
        <v>1000</v>
      </c>
      <c r="Z218" s="287">
        <f t="shared" ref="Z218:Z225" si="229">Y218</f>
        <v>1000</v>
      </c>
      <c r="AB218" s="281"/>
    </row>
    <row r="219" spans="2:28" ht="29.25" customHeight="1">
      <c r="B219" s="164"/>
      <c r="C219" s="334"/>
      <c r="D219" s="336"/>
      <c r="E219" s="338"/>
      <c r="F219" s="340"/>
      <c r="G219" s="338"/>
      <c r="H219" s="338"/>
      <c r="I219" s="290" t="s">
        <v>166</v>
      </c>
      <c r="J219" s="290" t="str">
        <f t="shared" si="215"/>
        <v xml:space="preserve"> </v>
      </c>
      <c r="K219" s="290" t="str">
        <f t="shared" ref="K219:K225" si="230">J219</f>
        <v xml:space="preserve"> </v>
      </c>
      <c r="L219" s="290" t="str">
        <f t="shared" si="216"/>
        <v xml:space="preserve"> </v>
      </c>
      <c r="M219" s="290" t="str">
        <f t="shared" si="217"/>
        <v xml:space="preserve"> </v>
      </c>
      <c r="N219" s="290" t="str">
        <f t="shared" si="212"/>
        <v xml:space="preserve"> </v>
      </c>
      <c r="O219" s="290" t="str">
        <f t="shared" si="218"/>
        <v xml:space="preserve"> </v>
      </c>
      <c r="P219" s="290" t="str">
        <f t="shared" si="219"/>
        <v xml:space="preserve"> </v>
      </c>
      <c r="Q219" s="290" t="str">
        <f t="shared" si="220"/>
        <v xml:space="preserve"> </v>
      </c>
      <c r="R219" s="290" t="str">
        <f t="shared" si="221"/>
        <v xml:space="preserve"> </v>
      </c>
      <c r="S219" s="290" t="str">
        <f t="shared" si="222"/>
        <v xml:space="preserve"> </v>
      </c>
      <c r="T219" s="290" t="str">
        <f t="shared" si="223"/>
        <v xml:space="preserve"> </v>
      </c>
      <c r="U219" s="290" t="str">
        <f t="shared" si="224"/>
        <v xml:space="preserve"> </v>
      </c>
      <c r="V219" s="290" t="str">
        <f t="shared" si="225"/>
        <v xml:space="preserve"> </v>
      </c>
      <c r="W219" s="290" t="str">
        <f t="shared" si="226"/>
        <v xml:space="preserve"> </v>
      </c>
      <c r="X219" s="290" t="str">
        <f t="shared" si="227"/>
        <v xml:space="preserve"> </v>
      </c>
      <c r="Y219" s="290" t="str">
        <f t="shared" si="228"/>
        <v xml:space="preserve"> </v>
      </c>
      <c r="Z219" s="290" t="str">
        <f t="shared" si="229"/>
        <v xml:space="preserve"> </v>
      </c>
      <c r="AB219" s="281"/>
    </row>
    <row r="220" spans="2:28" ht="29.25" customHeight="1">
      <c r="B220" s="164"/>
      <c r="C220" s="333" t="s">
        <v>183</v>
      </c>
      <c r="D220" s="335" t="s">
        <v>315</v>
      </c>
      <c r="E220" s="337">
        <v>2017</v>
      </c>
      <c r="F220" s="339" t="s">
        <v>266</v>
      </c>
      <c r="G220" s="337" t="s">
        <v>317</v>
      </c>
      <c r="H220" s="337" t="s">
        <v>317</v>
      </c>
      <c r="I220" s="287">
        <v>0</v>
      </c>
      <c r="J220" s="287">
        <f t="shared" si="215"/>
        <v>0</v>
      </c>
      <c r="K220" s="287">
        <v>750</v>
      </c>
      <c r="L220" s="287">
        <f t="shared" si="216"/>
        <v>750</v>
      </c>
      <c r="M220" s="287">
        <f t="shared" si="217"/>
        <v>750</v>
      </c>
      <c r="N220" s="287">
        <f t="shared" si="212"/>
        <v>750</v>
      </c>
      <c r="O220" s="287">
        <f t="shared" si="218"/>
        <v>750</v>
      </c>
      <c r="P220" s="287">
        <f t="shared" si="219"/>
        <v>750</v>
      </c>
      <c r="Q220" s="287">
        <f t="shared" si="220"/>
        <v>750</v>
      </c>
      <c r="R220" s="287">
        <f t="shared" si="221"/>
        <v>750</v>
      </c>
      <c r="S220" s="287">
        <f t="shared" si="222"/>
        <v>750</v>
      </c>
      <c r="T220" s="287">
        <f t="shared" si="223"/>
        <v>750</v>
      </c>
      <c r="U220" s="287">
        <f t="shared" si="224"/>
        <v>750</v>
      </c>
      <c r="V220" s="287">
        <f t="shared" si="225"/>
        <v>750</v>
      </c>
      <c r="W220" s="287">
        <f t="shared" si="226"/>
        <v>750</v>
      </c>
      <c r="X220" s="287">
        <f t="shared" si="227"/>
        <v>750</v>
      </c>
      <c r="Y220" s="287">
        <f t="shared" si="228"/>
        <v>750</v>
      </c>
      <c r="Z220" s="287">
        <f t="shared" si="229"/>
        <v>750</v>
      </c>
      <c r="AB220" s="281"/>
    </row>
    <row r="221" spans="2:28" ht="29.25" customHeight="1">
      <c r="B221" s="164"/>
      <c r="C221" s="334"/>
      <c r="D221" s="336"/>
      <c r="E221" s="338"/>
      <c r="F221" s="340"/>
      <c r="G221" s="338"/>
      <c r="H221" s="338"/>
      <c r="I221" s="290" t="s">
        <v>166</v>
      </c>
      <c r="J221" s="290" t="str">
        <f t="shared" si="215"/>
        <v xml:space="preserve"> </v>
      </c>
      <c r="K221" s="290" t="str">
        <f t="shared" si="230"/>
        <v xml:space="preserve"> </v>
      </c>
      <c r="L221" s="290" t="str">
        <f t="shared" si="216"/>
        <v xml:space="preserve"> </v>
      </c>
      <c r="M221" s="290" t="str">
        <f t="shared" si="217"/>
        <v xml:space="preserve"> </v>
      </c>
      <c r="N221" s="290" t="str">
        <f t="shared" si="212"/>
        <v xml:space="preserve"> </v>
      </c>
      <c r="O221" s="290" t="str">
        <f t="shared" si="218"/>
        <v xml:space="preserve"> </v>
      </c>
      <c r="P221" s="290" t="str">
        <f t="shared" si="219"/>
        <v xml:space="preserve"> </v>
      </c>
      <c r="Q221" s="290" t="str">
        <f t="shared" si="220"/>
        <v xml:space="preserve"> </v>
      </c>
      <c r="R221" s="290" t="str">
        <f t="shared" si="221"/>
        <v xml:space="preserve"> </v>
      </c>
      <c r="S221" s="290" t="str">
        <f t="shared" si="222"/>
        <v xml:space="preserve"> </v>
      </c>
      <c r="T221" s="290" t="str">
        <f t="shared" si="223"/>
        <v xml:space="preserve"> </v>
      </c>
      <c r="U221" s="290" t="str">
        <f t="shared" si="224"/>
        <v xml:space="preserve"> </v>
      </c>
      <c r="V221" s="290" t="str">
        <f t="shared" si="225"/>
        <v xml:space="preserve"> </v>
      </c>
      <c r="W221" s="290" t="str">
        <f t="shared" si="226"/>
        <v xml:space="preserve"> </v>
      </c>
      <c r="X221" s="290" t="str">
        <f t="shared" si="227"/>
        <v xml:space="preserve"> </v>
      </c>
      <c r="Y221" s="290" t="str">
        <f t="shared" si="228"/>
        <v xml:space="preserve"> </v>
      </c>
      <c r="Z221" s="290" t="str">
        <f t="shared" si="229"/>
        <v xml:space="preserve"> </v>
      </c>
      <c r="AB221" s="281"/>
    </row>
    <row r="222" spans="2:28" ht="29.25" customHeight="1">
      <c r="B222" s="164"/>
      <c r="C222" s="333" t="s">
        <v>184</v>
      </c>
      <c r="D222" s="335" t="s">
        <v>390</v>
      </c>
      <c r="E222" s="337" t="s">
        <v>336</v>
      </c>
      <c r="F222" s="339" t="s">
        <v>265</v>
      </c>
      <c r="G222" s="337" t="s">
        <v>282</v>
      </c>
      <c r="H222" s="337" t="s">
        <v>367</v>
      </c>
      <c r="I222" s="287">
        <v>0</v>
      </c>
      <c r="J222" s="287">
        <f t="shared" si="215"/>
        <v>0</v>
      </c>
      <c r="K222" s="287">
        <f t="shared" si="230"/>
        <v>0</v>
      </c>
      <c r="L222" s="287">
        <f t="shared" si="216"/>
        <v>0</v>
      </c>
      <c r="M222" s="287">
        <f t="shared" si="217"/>
        <v>0</v>
      </c>
      <c r="N222" s="287">
        <f t="shared" si="212"/>
        <v>0</v>
      </c>
      <c r="O222" s="287">
        <f t="shared" si="218"/>
        <v>0</v>
      </c>
      <c r="P222" s="287">
        <f t="shared" si="219"/>
        <v>0</v>
      </c>
      <c r="Q222" s="287">
        <f t="shared" si="220"/>
        <v>0</v>
      </c>
      <c r="R222" s="287">
        <f t="shared" si="221"/>
        <v>0</v>
      </c>
      <c r="S222" s="287">
        <f t="shared" si="222"/>
        <v>0</v>
      </c>
      <c r="T222" s="287">
        <f t="shared" si="223"/>
        <v>0</v>
      </c>
      <c r="U222" s="287">
        <f t="shared" si="224"/>
        <v>0</v>
      </c>
      <c r="V222" s="287">
        <f t="shared" si="225"/>
        <v>0</v>
      </c>
      <c r="W222" s="287">
        <f t="shared" si="226"/>
        <v>0</v>
      </c>
      <c r="X222" s="287">
        <f t="shared" si="227"/>
        <v>0</v>
      </c>
      <c r="Y222" s="287">
        <f t="shared" si="228"/>
        <v>0</v>
      </c>
      <c r="Z222" s="287">
        <f t="shared" si="229"/>
        <v>0</v>
      </c>
      <c r="AB222" s="281"/>
    </row>
    <row r="223" spans="2:28" ht="29.25" customHeight="1">
      <c r="B223" s="164"/>
      <c r="C223" s="334"/>
      <c r="D223" s="336"/>
      <c r="E223" s="338"/>
      <c r="F223" s="340"/>
      <c r="G223" s="338"/>
      <c r="H223" s="338"/>
      <c r="I223" s="290" t="s">
        <v>166</v>
      </c>
      <c r="J223" s="290" t="str">
        <f t="shared" si="215"/>
        <v xml:space="preserve"> </v>
      </c>
      <c r="K223" s="290" t="str">
        <f t="shared" si="230"/>
        <v xml:space="preserve"> </v>
      </c>
      <c r="L223" s="290" t="str">
        <f t="shared" si="216"/>
        <v xml:space="preserve"> </v>
      </c>
      <c r="M223" s="290" t="str">
        <f t="shared" si="217"/>
        <v xml:space="preserve"> </v>
      </c>
      <c r="N223" s="290" t="str">
        <f t="shared" si="212"/>
        <v xml:space="preserve"> </v>
      </c>
      <c r="O223" s="290" t="str">
        <f t="shared" si="218"/>
        <v xml:space="preserve"> </v>
      </c>
      <c r="P223" s="290" t="str">
        <f t="shared" si="219"/>
        <v xml:space="preserve"> </v>
      </c>
      <c r="Q223" s="290" t="str">
        <f t="shared" si="220"/>
        <v xml:space="preserve"> </v>
      </c>
      <c r="R223" s="290" t="str">
        <f t="shared" si="221"/>
        <v xml:space="preserve"> </v>
      </c>
      <c r="S223" s="290" t="str">
        <f t="shared" si="222"/>
        <v xml:space="preserve"> </v>
      </c>
      <c r="T223" s="290" t="str">
        <f t="shared" si="223"/>
        <v xml:space="preserve"> </v>
      </c>
      <c r="U223" s="290" t="str">
        <f t="shared" si="224"/>
        <v xml:space="preserve"> </v>
      </c>
      <c r="V223" s="290" t="str">
        <f t="shared" si="225"/>
        <v xml:space="preserve"> </v>
      </c>
      <c r="W223" s="290" t="str">
        <f t="shared" si="226"/>
        <v xml:space="preserve"> </v>
      </c>
      <c r="X223" s="290" t="str">
        <f t="shared" si="227"/>
        <v xml:space="preserve"> </v>
      </c>
      <c r="Y223" s="290" t="str">
        <f t="shared" si="228"/>
        <v xml:space="preserve"> </v>
      </c>
      <c r="Z223" s="290" t="str">
        <f t="shared" si="229"/>
        <v xml:space="preserve"> </v>
      </c>
      <c r="AB223" s="281"/>
    </row>
    <row r="224" spans="2:28" ht="29.25" customHeight="1">
      <c r="B224" s="164"/>
      <c r="C224" s="333" t="s">
        <v>185</v>
      </c>
      <c r="D224" s="335"/>
      <c r="E224" s="337"/>
      <c r="F224" s="339"/>
      <c r="G224" s="337"/>
      <c r="H224" s="337"/>
      <c r="I224" s="287">
        <v>0</v>
      </c>
      <c r="J224" s="287">
        <f t="shared" si="215"/>
        <v>0</v>
      </c>
      <c r="K224" s="287">
        <f t="shared" si="230"/>
        <v>0</v>
      </c>
      <c r="L224" s="287">
        <f t="shared" si="216"/>
        <v>0</v>
      </c>
      <c r="M224" s="287">
        <f t="shared" si="217"/>
        <v>0</v>
      </c>
      <c r="N224" s="287">
        <f t="shared" si="212"/>
        <v>0</v>
      </c>
      <c r="O224" s="287">
        <f t="shared" si="218"/>
        <v>0</v>
      </c>
      <c r="P224" s="287">
        <f t="shared" si="219"/>
        <v>0</v>
      </c>
      <c r="Q224" s="287">
        <f t="shared" si="220"/>
        <v>0</v>
      </c>
      <c r="R224" s="287">
        <f t="shared" si="221"/>
        <v>0</v>
      </c>
      <c r="S224" s="287">
        <f t="shared" si="222"/>
        <v>0</v>
      </c>
      <c r="T224" s="287">
        <f t="shared" si="223"/>
        <v>0</v>
      </c>
      <c r="U224" s="287">
        <f t="shared" si="224"/>
        <v>0</v>
      </c>
      <c r="V224" s="287">
        <f t="shared" si="225"/>
        <v>0</v>
      </c>
      <c r="W224" s="287">
        <f t="shared" si="226"/>
        <v>0</v>
      </c>
      <c r="X224" s="287">
        <f t="shared" si="227"/>
        <v>0</v>
      </c>
      <c r="Y224" s="287">
        <f t="shared" si="228"/>
        <v>0</v>
      </c>
      <c r="Z224" s="287">
        <f t="shared" si="229"/>
        <v>0</v>
      </c>
      <c r="AB224" s="281"/>
    </row>
    <row r="225" spans="2:28" ht="29.25" customHeight="1">
      <c r="B225" s="164"/>
      <c r="C225" s="334"/>
      <c r="D225" s="336"/>
      <c r="E225" s="338"/>
      <c r="F225" s="340"/>
      <c r="G225" s="338"/>
      <c r="H225" s="338"/>
      <c r="I225" s="290" t="s">
        <v>166</v>
      </c>
      <c r="J225" s="290" t="str">
        <f t="shared" si="215"/>
        <v xml:space="preserve"> </v>
      </c>
      <c r="K225" s="290" t="str">
        <f t="shared" si="230"/>
        <v xml:space="preserve"> </v>
      </c>
      <c r="L225" s="290" t="str">
        <f t="shared" si="216"/>
        <v xml:space="preserve"> </v>
      </c>
      <c r="M225" s="290" t="str">
        <f t="shared" si="217"/>
        <v xml:space="preserve"> </v>
      </c>
      <c r="N225" s="290" t="str">
        <f t="shared" si="212"/>
        <v xml:space="preserve"> </v>
      </c>
      <c r="O225" s="290" t="str">
        <f t="shared" si="218"/>
        <v xml:space="preserve"> </v>
      </c>
      <c r="P225" s="290" t="str">
        <f t="shared" si="219"/>
        <v xml:space="preserve"> </v>
      </c>
      <c r="Q225" s="290" t="str">
        <f t="shared" si="220"/>
        <v xml:space="preserve"> </v>
      </c>
      <c r="R225" s="290" t="str">
        <f t="shared" si="221"/>
        <v xml:space="preserve"> </v>
      </c>
      <c r="S225" s="290" t="str">
        <f t="shared" si="222"/>
        <v xml:space="preserve"> </v>
      </c>
      <c r="T225" s="290" t="str">
        <f t="shared" si="223"/>
        <v xml:space="preserve"> </v>
      </c>
      <c r="U225" s="290" t="str">
        <f t="shared" si="224"/>
        <v xml:space="preserve"> </v>
      </c>
      <c r="V225" s="290" t="str">
        <f t="shared" si="225"/>
        <v xml:space="preserve"> </v>
      </c>
      <c r="W225" s="290" t="str">
        <f t="shared" si="226"/>
        <v xml:space="preserve"> </v>
      </c>
      <c r="X225" s="290" t="str">
        <f t="shared" si="227"/>
        <v xml:space="preserve"> </v>
      </c>
      <c r="Y225" s="290" t="str">
        <f t="shared" si="228"/>
        <v xml:space="preserve"> </v>
      </c>
      <c r="Z225" s="290" t="str">
        <f t="shared" si="229"/>
        <v xml:space="preserve"> </v>
      </c>
      <c r="AB225" s="281"/>
    </row>
    <row r="226" spans="2:28" ht="29.25" customHeight="1">
      <c r="B226" s="164"/>
      <c r="C226" s="333" t="s">
        <v>57</v>
      </c>
      <c r="D226" s="335"/>
      <c r="E226" s="337"/>
      <c r="F226" s="339"/>
      <c r="G226" s="337"/>
      <c r="H226" s="337"/>
      <c r="I226" s="287">
        <v>0</v>
      </c>
      <c r="J226" s="287">
        <f t="shared" si="215"/>
        <v>0</v>
      </c>
      <c r="K226" s="287">
        <f t="shared" ref="K226:K237" si="231">J226</f>
        <v>0</v>
      </c>
      <c r="L226" s="287">
        <f t="shared" ref="L226:L237" si="232">K226</f>
        <v>0</v>
      </c>
      <c r="M226" s="287">
        <f t="shared" ref="M226:M237" si="233">L226</f>
        <v>0</v>
      </c>
      <c r="N226" s="287">
        <f t="shared" si="212"/>
        <v>0</v>
      </c>
      <c r="O226" s="287">
        <f t="shared" ref="O226:O237" si="234">N226</f>
        <v>0</v>
      </c>
      <c r="P226" s="287">
        <f t="shared" ref="P226:P237" si="235">O226</f>
        <v>0</v>
      </c>
      <c r="Q226" s="287">
        <f t="shared" ref="Q226:Q237" si="236">P226</f>
        <v>0</v>
      </c>
      <c r="R226" s="287">
        <f t="shared" ref="R226:R237" si="237">Q226</f>
        <v>0</v>
      </c>
      <c r="S226" s="287">
        <f t="shared" ref="S226:S237" si="238">R226</f>
        <v>0</v>
      </c>
      <c r="T226" s="287">
        <f t="shared" ref="T226:T237" si="239">S226</f>
        <v>0</v>
      </c>
      <c r="U226" s="287">
        <f t="shared" ref="U226:U237" si="240">T226</f>
        <v>0</v>
      </c>
      <c r="V226" s="287">
        <f t="shared" ref="V226:V237" si="241">U226</f>
        <v>0</v>
      </c>
      <c r="W226" s="287">
        <f t="shared" ref="W226:W237" si="242">V226</f>
        <v>0</v>
      </c>
      <c r="X226" s="287">
        <f t="shared" ref="X226:X237" si="243">W226</f>
        <v>0</v>
      </c>
      <c r="Y226" s="287">
        <f t="shared" ref="Y226:Y237" si="244">X226</f>
        <v>0</v>
      </c>
      <c r="Z226" s="287">
        <f t="shared" ref="Z226:Z237" si="245">Y226</f>
        <v>0</v>
      </c>
      <c r="AB226" s="281"/>
    </row>
    <row r="227" spans="2:28" ht="29.25" customHeight="1">
      <c r="B227" s="164"/>
      <c r="C227" s="334"/>
      <c r="D227" s="336"/>
      <c r="E227" s="338"/>
      <c r="F227" s="340"/>
      <c r="G227" s="338"/>
      <c r="H227" s="338"/>
      <c r="I227" s="290" t="s">
        <v>166</v>
      </c>
      <c r="J227" s="290" t="str">
        <f t="shared" si="215"/>
        <v xml:space="preserve"> </v>
      </c>
      <c r="K227" s="290" t="str">
        <f t="shared" si="231"/>
        <v xml:space="preserve"> </v>
      </c>
      <c r="L227" s="290" t="str">
        <f t="shared" si="232"/>
        <v xml:space="preserve"> </v>
      </c>
      <c r="M227" s="290" t="str">
        <f t="shared" si="233"/>
        <v xml:space="preserve"> </v>
      </c>
      <c r="N227" s="290" t="str">
        <f t="shared" si="212"/>
        <v xml:space="preserve"> </v>
      </c>
      <c r="O227" s="290" t="str">
        <f t="shared" si="234"/>
        <v xml:space="preserve"> </v>
      </c>
      <c r="P227" s="290" t="str">
        <f t="shared" si="235"/>
        <v xml:space="preserve"> </v>
      </c>
      <c r="Q227" s="290" t="str">
        <f t="shared" si="236"/>
        <v xml:space="preserve"> </v>
      </c>
      <c r="R227" s="290" t="str">
        <f t="shared" si="237"/>
        <v xml:space="preserve"> </v>
      </c>
      <c r="S227" s="290" t="str">
        <f t="shared" si="238"/>
        <v xml:space="preserve"> </v>
      </c>
      <c r="T227" s="290" t="str">
        <f t="shared" si="239"/>
        <v xml:space="preserve"> </v>
      </c>
      <c r="U227" s="290" t="str">
        <f t="shared" si="240"/>
        <v xml:space="preserve"> </v>
      </c>
      <c r="V227" s="290" t="str">
        <f t="shared" si="241"/>
        <v xml:space="preserve"> </v>
      </c>
      <c r="W227" s="290" t="str">
        <f t="shared" si="242"/>
        <v xml:space="preserve"> </v>
      </c>
      <c r="X227" s="290" t="str">
        <f t="shared" si="243"/>
        <v xml:space="preserve"> </v>
      </c>
      <c r="Y227" s="290" t="str">
        <f t="shared" si="244"/>
        <v xml:space="preserve"> </v>
      </c>
      <c r="Z227" s="290" t="str">
        <f t="shared" si="245"/>
        <v xml:space="preserve"> </v>
      </c>
      <c r="AB227" s="281"/>
    </row>
    <row r="228" spans="2:28" ht="29.25" customHeight="1">
      <c r="B228" s="164"/>
      <c r="C228" s="333" t="s">
        <v>58</v>
      </c>
      <c r="D228" s="335"/>
      <c r="E228" s="337"/>
      <c r="F228" s="339"/>
      <c r="G228" s="337"/>
      <c r="H228" s="337"/>
      <c r="I228" s="287">
        <v>0</v>
      </c>
      <c r="J228" s="287">
        <f t="shared" si="215"/>
        <v>0</v>
      </c>
      <c r="K228" s="287">
        <f t="shared" si="231"/>
        <v>0</v>
      </c>
      <c r="L228" s="287">
        <f t="shared" si="232"/>
        <v>0</v>
      </c>
      <c r="M228" s="287">
        <f t="shared" si="233"/>
        <v>0</v>
      </c>
      <c r="N228" s="287">
        <f t="shared" si="212"/>
        <v>0</v>
      </c>
      <c r="O228" s="287">
        <f t="shared" si="234"/>
        <v>0</v>
      </c>
      <c r="P228" s="287">
        <f t="shared" si="235"/>
        <v>0</v>
      </c>
      <c r="Q228" s="287">
        <f t="shared" si="236"/>
        <v>0</v>
      </c>
      <c r="R228" s="287">
        <f t="shared" si="237"/>
        <v>0</v>
      </c>
      <c r="S228" s="287">
        <f t="shared" si="238"/>
        <v>0</v>
      </c>
      <c r="T228" s="287">
        <f t="shared" si="239"/>
        <v>0</v>
      </c>
      <c r="U228" s="287">
        <f t="shared" si="240"/>
        <v>0</v>
      </c>
      <c r="V228" s="287">
        <f t="shared" si="241"/>
        <v>0</v>
      </c>
      <c r="W228" s="287">
        <f t="shared" si="242"/>
        <v>0</v>
      </c>
      <c r="X228" s="287">
        <f t="shared" si="243"/>
        <v>0</v>
      </c>
      <c r="Y228" s="287">
        <f t="shared" si="244"/>
        <v>0</v>
      </c>
      <c r="Z228" s="287">
        <f t="shared" si="245"/>
        <v>0</v>
      </c>
      <c r="AB228" s="281"/>
    </row>
    <row r="229" spans="2:28" ht="29.25" customHeight="1">
      <c r="B229" s="164"/>
      <c r="C229" s="334"/>
      <c r="D229" s="336"/>
      <c r="E229" s="338"/>
      <c r="F229" s="340"/>
      <c r="G229" s="338"/>
      <c r="H229" s="338"/>
      <c r="I229" s="290" t="s">
        <v>166</v>
      </c>
      <c r="J229" s="290" t="str">
        <f t="shared" si="215"/>
        <v xml:space="preserve"> </v>
      </c>
      <c r="K229" s="290" t="str">
        <f t="shared" si="231"/>
        <v xml:space="preserve"> </v>
      </c>
      <c r="L229" s="290" t="str">
        <f t="shared" si="232"/>
        <v xml:space="preserve"> </v>
      </c>
      <c r="M229" s="290" t="str">
        <f t="shared" si="233"/>
        <v xml:space="preserve"> </v>
      </c>
      <c r="N229" s="290" t="str">
        <f t="shared" si="212"/>
        <v xml:space="preserve"> </v>
      </c>
      <c r="O229" s="290" t="str">
        <f t="shared" si="234"/>
        <v xml:space="preserve"> </v>
      </c>
      <c r="P229" s="290" t="str">
        <f t="shared" si="235"/>
        <v xml:space="preserve"> </v>
      </c>
      <c r="Q229" s="290" t="str">
        <f t="shared" si="236"/>
        <v xml:space="preserve"> </v>
      </c>
      <c r="R229" s="290" t="str">
        <f t="shared" si="237"/>
        <v xml:space="preserve"> </v>
      </c>
      <c r="S229" s="290" t="str">
        <f t="shared" si="238"/>
        <v xml:space="preserve"> </v>
      </c>
      <c r="T229" s="290" t="str">
        <f t="shared" si="239"/>
        <v xml:space="preserve"> </v>
      </c>
      <c r="U229" s="290" t="str">
        <f t="shared" si="240"/>
        <v xml:space="preserve"> </v>
      </c>
      <c r="V229" s="290" t="str">
        <f t="shared" si="241"/>
        <v xml:space="preserve"> </v>
      </c>
      <c r="W229" s="290" t="str">
        <f t="shared" si="242"/>
        <v xml:space="preserve"> </v>
      </c>
      <c r="X229" s="290" t="str">
        <f t="shared" si="243"/>
        <v xml:space="preserve"> </v>
      </c>
      <c r="Y229" s="290" t="str">
        <f t="shared" si="244"/>
        <v xml:space="preserve"> </v>
      </c>
      <c r="Z229" s="290" t="str">
        <f t="shared" si="245"/>
        <v xml:space="preserve"> </v>
      </c>
      <c r="AB229" s="281"/>
    </row>
    <row r="230" spans="2:28" ht="29.25" customHeight="1">
      <c r="B230" s="164"/>
      <c r="C230" s="333" t="s">
        <v>59</v>
      </c>
      <c r="D230" s="335"/>
      <c r="E230" s="337"/>
      <c r="F230" s="339"/>
      <c r="G230" s="337"/>
      <c r="H230" s="337"/>
      <c r="I230" s="287">
        <v>0</v>
      </c>
      <c r="J230" s="287">
        <f t="shared" si="215"/>
        <v>0</v>
      </c>
      <c r="K230" s="287">
        <f t="shared" si="231"/>
        <v>0</v>
      </c>
      <c r="L230" s="287">
        <f t="shared" si="232"/>
        <v>0</v>
      </c>
      <c r="M230" s="287">
        <f t="shared" si="233"/>
        <v>0</v>
      </c>
      <c r="N230" s="287">
        <f t="shared" si="212"/>
        <v>0</v>
      </c>
      <c r="O230" s="287">
        <f t="shared" si="234"/>
        <v>0</v>
      </c>
      <c r="P230" s="287">
        <f t="shared" si="235"/>
        <v>0</v>
      </c>
      <c r="Q230" s="287">
        <f t="shared" si="236"/>
        <v>0</v>
      </c>
      <c r="R230" s="287">
        <f t="shared" si="237"/>
        <v>0</v>
      </c>
      <c r="S230" s="287">
        <f t="shared" si="238"/>
        <v>0</v>
      </c>
      <c r="T230" s="287">
        <f t="shared" si="239"/>
        <v>0</v>
      </c>
      <c r="U230" s="287">
        <f t="shared" si="240"/>
        <v>0</v>
      </c>
      <c r="V230" s="287">
        <f t="shared" si="241"/>
        <v>0</v>
      </c>
      <c r="W230" s="287">
        <f t="shared" si="242"/>
        <v>0</v>
      </c>
      <c r="X230" s="287">
        <f t="shared" si="243"/>
        <v>0</v>
      </c>
      <c r="Y230" s="287">
        <f t="shared" si="244"/>
        <v>0</v>
      </c>
      <c r="Z230" s="287">
        <f t="shared" si="245"/>
        <v>0</v>
      </c>
      <c r="AB230" s="281"/>
    </row>
    <row r="231" spans="2:28" ht="29.25" customHeight="1">
      <c r="B231" s="164"/>
      <c r="C231" s="334"/>
      <c r="D231" s="336"/>
      <c r="E231" s="338"/>
      <c r="F231" s="340"/>
      <c r="G231" s="338"/>
      <c r="H231" s="338"/>
      <c r="I231" s="290" t="s">
        <v>166</v>
      </c>
      <c r="J231" s="290" t="str">
        <f t="shared" si="215"/>
        <v xml:space="preserve"> </v>
      </c>
      <c r="K231" s="290" t="str">
        <f t="shared" si="231"/>
        <v xml:space="preserve"> </v>
      </c>
      <c r="L231" s="290" t="str">
        <f t="shared" si="232"/>
        <v xml:space="preserve"> </v>
      </c>
      <c r="M231" s="290" t="str">
        <f t="shared" si="233"/>
        <v xml:space="preserve"> </v>
      </c>
      <c r="N231" s="290" t="str">
        <f t="shared" si="212"/>
        <v xml:space="preserve"> </v>
      </c>
      <c r="O231" s="290" t="str">
        <f t="shared" si="234"/>
        <v xml:space="preserve"> </v>
      </c>
      <c r="P231" s="290" t="str">
        <f t="shared" si="235"/>
        <v xml:space="preserve"> </v>
      </c>
      <c r="Q231" s="290" t="str">
        <f t="shared" si="236"/>
        <v xml:space="preserve"> </v>
      </c>
      <c r="R231" s="290" t="str">
        <f t="shared" si="237"/>
        <v xml:space="preserve"> </v>
      </c>
      <c r="S231" s="290" t="str">
        <f t="shared" si="238"/>
        <v xml:space="preserve"> </v>
      </c>
      <c r="T231" s="290" t="str">
        <f t="shared" si="239"/>
        <v xml:space="preserve"> </v>
      </c>
      <c r="U231" s="290" t="str">
        <f t="shared" si="240"/>
        <v xml:space="preserve"> </v>
      </c>
      <c r="V231" s="290" t="str">
        <f t="shared" si="241"/>
        <v xml:space="preserve"> </v>
      </c>
      <c r="W231" s="290" t="str">
        <f t="shared" si="242"/>
        <v xml:space="preserve"> </v>
      </c>
      <c r="X231" s="290" t="str">
        <f t="shared" si="243"/>
        <v xml:space="preserve"> </v>
      </c>
      <c r="Y231" s="290" t="str">
        <f t="shared" si="244"/>
        <v xml:space="preserve"> </v>
      </c>
      <c r="Z231" s="290" t="str">
        <f t="shared" si="245"/>
        <v xml:space="preserve"> </v>
      </c>
      <c r="AB231" s="281"/>
    </row>
    <row r="232" spans="2:28" ht="29.25" customHeight="1">
      <c r="B232" s="164"/>
      <c r="C232" s="333" t="s">
        <v>60</v>
      </c>
      <c r="D232" s="335"/>
      <c r="E232" s="337"/>
      <c r="F232" s="339"/>
      <c r="G232" s="337"/>
      <c r="H232" s="337"/>
      <c r="I232" s="287">
        <v>0</v>
      </c>
      <c r="J232" s="287">
        <f t="shared" si="215"/>
        <v>0</v>
      </c>
      <c r="K232" s="287">
        <f t="shared" si="231"/>
        <v>0</v>
      </c>
      <c r="L232" s="287">
        <f t="shared" si="232"/>
        <v>0</v>
      </c>
      <c r="M232" s="287">
        <f t="shared" si="233"/>
        <v>0</v>
      </c>
      <c r="N232" s="287">
        <f t="shared" si="212"/>
        <v>0</v>
      </c>
      <c r="O232" s="287">
        <f t="shared" si="234"/>
        <v>0</v>
      </c>
      <c r="P232" s="287">
        <f t="shared" si="235"/>
        <v>0</v>
      </c>
      <c r="Q232" s="287">
        <f t="shared" si="236"/>
        <v>0</v>
      </c>
      <c r="R232" s="287">
        <f t="shared" si="237"/>
        <v>0</v>
      </c>
      <c r="S232" s="287">
        <f t="shared" si="238"/>
        <v>0</v>
      </c>
      <c r="T232" s="287">
        <f t="shared" si="239"/>
        <v>0</v>
      </c>
      <c r="U232" s="287">
        <f t="shared" si="240"/>
        <v>0</v>
      </c>
      <c r="V232" s="287">
        <f t="shared" si="241"/>
        <v>0</v>
      </c>
      <c r="W232" s="287">
        <f t="shared" si="242"/>
        <v>0</v>
      </c>
      <c r="X232" s="287">
        <f t="shared" si="243"/>
        <v>0</v>
      </c>
      <c r="Y232" s="287">
        <f t="shared" si="244"/>
        <v>0</v>
      </c>
      <c r="Z232" s="287">
        <f t="shared" si="245"/>
        <v>0</v>
      </c>
      <c r="AB232" s="281"/>
    </row>
    <row r="233" spans="2:28" ht="29.25" customHeight="1">
      <c r="B233" s="164"/>
      <c r="C233" s="334"/>
      <c r="D233" s="336"/>
      <c r="E233" s="338"/>
      <c r="F233" s="340"/>
      <c r="G233" s="338"/>
      <c r="H233" s="338"/>
      <c r="I233" s="290" t="s">
        <v>166</v>
      </c>
      <c r="J233" s="290" t="str">
        <f t="shared" si="215"/>
        <v xml:space="preserve"> </v>
      </c>
      <c r="K233" s="290" t="str">
        <f t="shared" si="231"/>
        <v xml:space="preserve"> </v>
      </c>
      <c r="L233" s="290" t="str">
        <f t="shared" si="232"/>
        <v xml:space="preserve"> </v>
      </c>
      <c r="M233" s="290" t="str">
        <f t="shared" si="233"/>
        <v xml:space="preserve"> </v>
      </c>
      <c r="N233" s="290" t="str">
        <f t="shared" si="212"/>
        <v xml:space="preserve"> </v>
      </c>
      <c r="O233" s="290" t="str">
        <f t="shared" si="234"/>
        <v xml:space="preserve"> </v>
      </c>
      <c r="P233" s="290" t="str">
        <f t="shared" si="235"/>
        <v xml:space="preserve"> </v>
      </c>
      <c r="Q233" s="290" t="str">
        <f t="shared" si="236"/>
        <v xml:space="preserve"> </v>
      </c>
      <c r="R233" s="290" t="str">
        <f t="shared" si="237"/>
        <v xml:space="preserve"> </v>
      </c>
      <c r="S233" s="290" t="str">
        <f t="shared" si="238"/>
        <v xml:space="preserve"> </v>
      </c>
      <c r="T233" s="290" t="str">
        <f t="shared" si="239"/>
        <v xml:space="preserve"> </v>
      </c>
      <c r="U233" s="290" t="str">
        <f t="shared" si="240"/>
        <v xml:space="preserve"> </v>
      </c>
      <c r="V233" s="290" t="str">
        <f t="shared" si="241"/>
        <v xml:space="preserve"> </v>
      </c>
      <c r="W233" s="290" t="str">
        <f t="shared" si="242"/>
        <v xml:space="preserve"> </v>
      </c>
      <c r="X233" s="290" t="str">
        <f t="shared" si="243"/>
        <v xml:space="preserve"> </v>
      </c>
      <c r="Y233" s="290" t="str">
        <f t="shared" si="244"/>
        <v xml:space="preserve"> </v>
      </c>
      <c r="Z233" s="290" t="str">
        <f t="shared" si="245"/>
        <v xml:space="preserve"> </v>
      </c>
      <c r="AB233" s="281"/>
    </row>
    <row r="234" spans="2:28" ht="29.25" customHeight="1">
      <c r="B234" s="164"/>
      <c r="C234" s="333" t="s">
        <v>61</v>
      </c>
      <c r="D234" s="335"/>
      <c r="E234" s="337"/>
      <c r="F234" s="339"/>
      <c r="G234" s="337"/>
      <c r="H234" s="337"/>
      <c r="I234" s="287">
        <v>0</v>
      </c>
      <c r="J234" s="287">
        <f t="shared" si="215"/>
        <v>0</v>
      </c>
      <c r="K234" s="287">
        <f t="shared" si="231"/>
        <v>0</v>
      </c>
      <c r="L234" s="287">
        <f t="shared" si="232"/>
        <v>0</v>
      </c>
      <c r="M234" s="287">
        <f t="shared" si="233"/>
        <v>0</v>
      </c>
      <c r="N234" s="287">
        <f t="shared" si="212"/>
        <v>0</v>
      </c>
      <c r="O234" s="287">
        <f t="shared" si="234"/>
        <v>0</v>
      </c>
      <c r="P234" s="287">
        <f t="shared" si="235"/>
        <v>0</v>
      </c>
      <c r="Q234" s="287">
        <f t="shared" si="236"/>
        <v>0</v>
      </c>
      <c r="R234" s="287">
        <f t="shared" si="237"/>
        <v>0</v>
      </c>
      <c r="S234" s="287">
        <f t="shared" si="238"/>
        <v>0</v>
      </c>
      <c r="T234" s="287">
        <f t="shared" si="239"/>
        <v>0</v>
      </c>
      <c r="U234" s="287">
        <f t="shared" si="240"/>
        <v>0</v>
      </c>
      <c r="V234" s="287">
        <f t="shared" si="241"/>
        <v>0</v>
      </c>
      <c r="W234" s="287">
        <f t="shared" si="242"/>
        <v>0</v>
      </c>
      <c r="X234" s="287">
        <f t="shared" si="243"/>
        <v>0</v>
      </c>
      <c r="Y234" s="287">
        <f t="shared" si="244"/>
        <v>0</v>
      </c>
      <c r="Z234" s="287">
        <f t="shared" si="245"/>
        <v>0</v>
      </c>
      <c r="AB234" s="281"/>
    </row>
    <row r="235" spans="2:28" ht="29.25" customHeight="1">
      <c r="B235" s="164"/>
      <c r="C235" s="334"/>
      <c r="D235" s="336"/>
      <c r="E235" s="338"/>
      <c r="F235" s="340"/>
      <c r="G235" s="338"/>
      <c r="H235" s="338"/>
      <c r="I235" s="290" t="s">
        <v>166</v>
      </c>
      <c r="J235" s="290" t="str">
        <f t="shared" si="215"/>
        <v xml:space="preserve"> </v>
      </c>
      <c r="K235" s="290" t="str">
        <f t="shared" si="231"/>
        <v xml:space="preserve"> </v>
      </c>
      <c r="L235" s="290" t="str">
        <f t="shared" si="232"/>
        <v xml:space="preserve"> </v>
      </c>
      <c r="M235" s="290" t="str">
        <f t="shared" si="233"/>
        <v xml:space="preserve"> </v>
      </c>
      <c r="N235" s="290" t="str">
        <f t="shared" si="212"/>
        <v xml:space="preserve"> </v>
      </c>
      <c r="O235" s="290" t="str">
        <f t="shared" si="234"/>
        <v xml:space="preserve"> </v>
      </c>
      <c r="P235" s="290" t="str">
        <f t="shared" si="235"/>
        <v xml:space="preserve"> </v>
      </c>
      <c r="Q235" s="290" t="str">
        <f t="shared" si="236"/>
        <v xml:space="preserve"> </v>
      </c>
      <c r="R235" s="290" t="str">
        <f t="shared" si="237"/>
        <v xml:space="preserve"> </v>
      </c>
      <c r="S235" s="290" t="str">
        <f t="shared" si="238"/>
        <v xml:space="preserve"> </v>
      </c>
      <c r="T235" s="290" t="str">
        <f t="shared" si="239"/>
        <v xml:space="preserve"> </v>
      </c>
      <c r="U235" s="290" t="str">
        <f t="shared" si="240"/>
        <v xml:space="preserve"> </v>
      </c>
      <c r="V235" s="290" t="str">
        <f t="shared" si="241"/>
        <v xml:space="preserve"> </v>
      </c>
      <c r="W235" s="290" t="str">
        <f t="shared" si="242"/>
        <v xml:space="preserve"> </v>
      </c>
      <c r="X235" s="290" t="str">
        <f t="shared" si="243"/>
        <v xml:space="preserve"> </v>
      </c>
      <c r="Y235" s="290" t="str">
        <f t="shared" si="244"/>
        <v xml:space="preserve"> </v>
      </c>
      <c r="Z235" s="290" t="str">
        <f t="shared" si="245"/>
        <v xml:space="preserve"> </v>
      </c>
      <c r="AB235" s="281"/>
    </row>
    <row r="236" spans="2:28" ht="29.25" customHeight="1">
      <c r="B236" s="164"/>
      <c r="C236" s="333" t="s">
        <v>241</v>
      </c>
      <c r="D236" s="335"/>
      <c r="E236" s="337"/>
      <c r="F236" s="339"/>
      <c r="G236" s="337"/>
      <c r="H236" s="337"/>
      <c r="I236" s="287">
        <v>0</v>
      </c>
      <c r="J236" s="287">
        <f t="shared" si="215"/>
        <v>0</v>
      </c>
      <c r="K236" s="287">
        <f t="shared" si="231"/>
        <v>0</v>
      </c>
      <c r="L236" s="287">
        <f t="shared" si="232"/>
        <v>0</v>
      </c>
      <c r="M236" s="287">
        <f t="shared" si="233"/>
        <v>0</v>
      </c>
      <c r="N236" s="287">
        <f t="shared" si="212"/>
        <v>0</v>
      </c>
      <c r="O236" s="287">
        <f t="shared" si="234"/>
        <v>0</v>
      </c>
      <c r="P236" s="287">
        <f t="shared" si="235"/>
        <v>0</v>
      </c>
      <c r="Q236" s="287">
        <f t="shared" si="236"/>
        <v>0</v>
      </c>
      <c r="R236" s="287">
        <f t="shared" si="237"/>
        <v>0</v>
      </c>
      <c r="S236" s="287">
        <f t="shared" si="238"/>
        <v>0</v>
      </c>
      <c r="T236" s="287">
        <f t="shared" si="239"/>
        <v>0</v>
      </c>
      <c r="U236" s="287">
        <f t="shared" si="240"/>
        <v>0</v>
      </c>
      <c r="V236" s="287">
        <f t="shared" si="241"/>
        <v>0</v>
      </c>
      <c r="W236" s="287">
        <f t="shared" si="242"/>
        <v>0</v>
      </c>
      <c r="X236" s="287">
        <f t="shared" si="243"/>
        <v>0</v>
      </c>
      <c r="Y236" s="287">
        <f t="shared" si="244"/>
        <v>0</v>
      </c>
      <c r="Z236" s="287">
        <f t="shared" si="245"/>
        <v>0</v>
      </c>
      <c r="AB236" s="281"/>
    </row>
    <row r="237" spans="2:28" ht="29.25" customHeight="1">
      <c r="B237" s="164"/>
      <c r="C237" s="334"/>
      <c r="D237" s="336"/>
      <c r="E237" s="338"/>
      <c r="F237" s="340"/>
      <c r="G237" s="338"/>
      <c r="H237" s="338"/>
      <c r="I237" s="290" t="s">
        <v>166</v>
      </c>
      <c r="J237" s="290" t="str">
        <f t="shared" si="215"/>
        <v xml:space="preserve"> </v>
      </c>
      <c r="K237" s="290" t="str">
        <f t="shared" si="231"/>
        <v xml:space="preserve"> </v>
      </c>
      <c r="L237" s="290" t="str">
        <f t="shared" si="232"/>
        <v xml:space="preserve"> </v>
      </c>
      <c r="M237" s="290" t="str">
        <f t="shared" si="233"/>
        <v xml:space="preserve"> </v>
      </c>
      <c r="N237" s="290" t="str">
        <f t="shared" si="212"/>
        <v xml:space="preserve"> </v>
      </c>
      <c r="O237" s="290" t="str">
        <f t="shared" si="234"/>
        <v xml:space="preserve"> </v>
      </c>
      <c r="P237" s="290" t="str">
        <f t="shared" si="235"/>
        <v xml:space="preserve"> </v>
      </c>
      <c r="Q237" s="290" t="str">
        <f t="shared" si="236"/>
        <v xml:space="preserve"> </v>
      </c>
      <c r="R237" s="290" t="str">
        <f t="shared" si="237"/>
        <v xml:space="preserve"> </v>
      </c>
      <c r="S237" s="290" t="str">
        <f t="shared" si="238"/>
        <v xml:space="preserve"> </v>
      </c>
      <c r="T237" s="290" t="str">
        <f t="shared" si="239"/>
        <v xml:space="preserve"> </v>
      </c>
      <c r="U237" s="290" t="str">
        <f t="shared" si="240"/>
        <v xml:space="preserve"> </v>
      </c>
      <c r="V237" s="290" t="str">
        <f t="shared" si="241"/>
        <v xml:space="preserve"> </v>
      </c>
      <c r="W237" s="290" t="str">
        <f t="shared" si="242"/>
        <v xml:space="preserve"> </v>
      </c>
      <c r="X237" s="290" t="str">
        <f t="shared" si="243"/>
        <v xml:space="preserve"> </v>
      </c>
      <c r="Y237" s="290" t="str">
        <f t="shared" si="244"/>
        <v xml:space="preserve"> </v>
      </c>
      <c r="Z237" s="290" t="str">
        <f t="shared" si="245"/>
        <v xml:space="preserve"> </v>
      </c>
      <c r="AB237" s="281"/>
    </row>
    <row r="238" spans="2:28" ht="29.25" customHeight="1">
      <c r="B238" s="164"/>
      <c r="C238" s="333" t="s">
        <v>242</v>
      </c>
      <c r="D238" s="335"/>
      <c r="E238" s="337"/>
      <c r="F238" s="339"/>
      <c r="G238" s="337"/>
      <c r="H238" s="337"/>
      <c r="I238" s="287">
        <v>0</v>
      </c>
      <c r="J238" s="287">
        <f t="shared" si="215"/>
        <v>0</v>
      </c>
      <c r="K238" s="287">
        <f t="shared" ref="K238:M239" si="246">J238</f>
        <v>0</v>
      </c>
      <c r="L238" s="287">
        <f t="shared" si="246"/>
        <v>0</v>
      </c>
      <c r="M238" s="287">
        <f t="shared" si="246"/>
        <v>0</v>
      </c>
      <c r="N238" s="287">
        <f t="shared" si="212"/>
        <v>0</v>
      </c>
      <c r="O238" s="287">
        <f t="shared" ref="O238:Z238" si="247">N238</f>
        <v>0</v>
      </c>
      <c r="P238" s="287">
        <f t="shared" si="247"/>
        <v>0</v>
      </c>
      <c r="Q238" s="287">
        <f t="shared" si="247"/>
        <v>0</v>
      </c>
      <c r="R238" s="287">
        <f t="shared" si="247"/>
        <v>0</v>
      </c>
      <c r="S238" s="287">
        <f t="shared" si="247"/>
        <v>0</v>
      </c>
      <c r="T238" s="287">
        <f t="shared" si="247"/>
        <v>0</v>
      </c>
      <c r="U238" s="287">
        <f t="shared" si="247"/>
        <v>0</v>
      </c>
      <c r="V238" s="287">
        <f t="shared" si="247"/>
        <v>0</v>
      </c>
      <c r="W238" s="287">
        <f t="shared" si="247"/>
        <v>0</v>
      </c>
      <c r="X238" s="287">
        <f t="shared" si="247"/>
        <v>0</v>
      </c>
      <c r="Y238" s="287">
        <f t="shared" si="247"/>
        <v>0</v>
      </c>
      <c r="Z238" s="287">
        <f t="shared" si="247"/>
        <v>0</v>
      </c>
      <c r="AB238" s="281"/>
    </row>
    <row r="239" spans="2:28" ht="29.25" customHeight="1">
      <c r="B239" s="164"/>
      <c r="C239" s="334"/>
      <c r="D239" s="336"/>
      <c r="E239" s="338"/>
      <c r="F239" s="340"/>
      <c r="G239" s="338"/>
      <c r="H239" s="338"/>
      <c r="I239" s="290" t="s">
        <v>166</v>
      </c>
      <c r="J239" s="290" t="str">
        <f t="shared" si="215"/>
        <v xml:space="preserve"> </v>
      </c>
      <c r="K239" s="290" t="str">
        <f t="shared" si="246"/>
        <v xml:space="preserve"> </v>
      </c>
      <c r="L239" s="290" t="str">
        <f t="shared" si="246"/>
        <v xml:space="preserve"> </v>
      </c>
      <c r="M239" s="290" t="str">
        <f t="shared" si="246"/>
        <v xml:space="preserve"> </v>
      </c>
      <c r="N239" s="290" t="str">
        <f t="shared" si="212"/>
        <v xml:space="preserve"> </v>
      </c>
      <c r="O239" s="290" t="str">
        <f t="shared" ref="O239:Z239" si="248">N239</f>
        <v xml:space="preserve"> </v>
      </c>
      <c r="P239" s="290" t="str">
        <f t="shared" si="248"/>
        <v xml:space="preserve"> </v>
      </c>
      <c r="Q239" s="290" t="str">
        <f t="shared" si="248"/>
        <v xml:space="preserve"> </v>
      </c>
      <c r="R239" s="290" t="str">
        <f t="shared" si="248"/>
        <v xml:space="preserve"> </v>
      </c>
      <c r="S239" s="290" t="str">
        <f t="shared" si="248"/>
        <v xml:space="preserve"> </v>
      </c>
      <c r="T239" s="290" t="str">
        <f t="shared" si="248"/>
        <v xml:space="preserve"> </v>
      </c>
      <c r="U239" s="290" t="str">
        <f t="shared" si="248"/>
        <v xml:space="preserve"> </v>
      </c>
      <c r="V239" s="290" t="str">
        <f t="shared" si="248"/>
        <v xml:space="preserve"> </v>
      </c>
      <c r="W239" s="290" t="str">
        <f t="shared" si="248"/>
        <v xml:space="preserve"> </v>
      </c>
      <c r="X239" s="290" t="str">
        <f t="shared" si="248"/>
        <v xml:space="preserve"> </v>
      </c>
      <c r="Y239" s="290" t="str">
        <f t="shared" si="248"/>
        <v xml:space="preserve"> </v>
      </c>
      <c r="Z239" s="290" t="str">
        <f t="shared" si="248"/>
        <v xml:space="preserve"> </v>
      </c>
      <c r="AB239" s="281"/>
    </row>
    <row r="240" spans="2:28" ht="29.25" customHeight="1">
      <c r="B240" s="164"/>
      <c r="C240" s="333" t="s">
        <v>258</v>
      </c>
      <c r="D240" s="335"/>
      <c r="E240" s="337"/>
      <c r="F240" s="339"/>
      <c r="G240" s="337"/>
      <c r="H240" s="337"/>
      <c r="I240" s="287">
        <v>0</v>
      </c>
      <c r="J240" s="287">
        <f t="shared" si="215"/>
        <v>0</v>
      </c>
      <c r="K240" s="287">
        <f t="shared" ref="K240:K245" si="249">J240</f>
        <v>0</v>
      </c>
      <c r="L240" s="287">
        <f t="shared" ref="L240:L245" si="250">K240</f>
        <v>0</v>
      </c>
      <c r="M240" s="287">
        <f t="shared" ref="M240:M245" si="251">L240</f>
        <v>0</v>
      </c>
      <c r="N240" s="287">
        <f t="shared" si="212"/>
        <v>0</v>
      </c>
      <c r="O240" s="287">
        <f t="shared" ref="O240:O245" si="252">N240</f>
        <v>0</v>
      </c>
      <c r="P240" s="287">
        <f t="shared" ref="P240:P245" si="253">O240</f>
        <v>0</v>
      </c>
      <c r="Q240" s="287">
        <f t="shared" ref="Q240:Q245" si="254">P240</f>
        <v>0</v>
      </c>
      <c r="R240" s="287">
        <f t="shared" ref="R240:R245" si="255">Q240</f>
        <v>0</v>
      </c>
      <c r="S240" s="287">
        <f t="shared" ref="S240:S245" si="256">R240</f>
        <v>0</v>
      </c>
      <c r="T240" s="287">
        <f t="shared" ref="T240:T245" si="257">S240</f>
        <v>0</v>
      </c>
      <c r="U240" s="287">
        <f t="shared" ref="U240:U245" si="258">T240</f>
        <v>0</v>
      </c>
      <c r="V240" s="287">
        <f t="shared" ref="V240:V245" si="259">U240</f>
        <v>0</v>
      </c>
      <c r="W240" s="287">
        <f t="shared" ref="W240:W245" si="260">V240</f>
        <v>0</v>
      </c>
      <c r="X240" s="287">
        <f t="shared" ref="X240:X245" si="261">W240</f>
        <v>0</v>
      </c>
      <c r="Y240" s="287">
        <f t="shared" ref="Y240:Y245" si="262">X240</f>
        <v>0</v>
      </c>
      <c r="Z240" s="287">
        <f t="shared" ref="Z240:Z245" si="263">Y240</f>
        <v>0</v>
      </c>
      <c r="AB240" s="281"/>
    </row>
    <row r="241" spans="2:28" ht="29.25" customHeight="1">
      <c r="B241" s="164"/>
      <c r="C241" s="334"/>
      <c r="D241" s="336"/>
      <c r="E241" s="338"/>
      <c r="F241" s="340"/>
      <c r="G241" s="338"/>
      <c r="H241" s="338"/>
      <c r="I241" s="290" t="s">
        <v>166</v>
      </c>
      <c r="J241" s="290" t="str">
        <f t="shared" si="215"/>
        <v xml:space="preserve"> </v>
      </c>
      <c r="K241" s="290" t="str">
        <f t="shared" si="249"/>
        <v xml:space="preserve"> </v>
      </c>
      <c r="L241" s="290" t="str">
        <f t="shared" si="250"/>
        <v xml:space="preserve"> </v>
      </c>
      <c r="M241" s="290" t="str">
        <f t="shared" si="251"/>
        <v xml:space="preserve"> </v>
      </c>
      <c r="N241" s="290" t="str">
        <f t="shared" si="212"/>
        <v xml:space="preserve"> </v>
      </c>
      <c r="O241" s="290" t="str">
        <f t="shared" si="252"/>
        <v xml:space="preserve"> </v>
      </c>
      <c r="P241" s="290" t="str">
        <f t="shared" si="253"/>
        <v xml:space="preserve"> </v>
      </c>
      <c r="Q241" s="290" t="str">
        <f t="shared" si="254"/>
        <v xml:space="preserve"> </v>
      </c>
      <c r="R241" s="290" t="str">
        <f t="shared" si="255"/>
        <v xml:space="preserve"> </v>
      </c>
      <c r="S241" s="290" t="str">
        <f t="shared" si="256"/>
        <v xml:space="preserve"> </v>
      </c>
      <c r="T241" s="290" t="str">
        <f t="shared" si="257"/>
        <v xml:space="preserve"> </v>
      </c>
      <c r="U241" s="290" t="str">
        <f t="shared" si="258"/>
        <v xml:space="preserve"> </v>
      </c>
      <c r="V241" s="290" t="str">
        <f t="shared" si="259"/>
        <v xml:space="preserve"> </v>
      </c>
      <c r="W241" s="290" t="str">
        <f t="shared" si="260"/>
        <v xml:space="preserve"> </v>
      </c>
      <c r="X241" s="290" t="str">
        <f t="shared" si="261"/>
        <v xml:space="preserve"> </v>
      </c>
      <c r="Y241" s="290" t="str">
        <f t="shared" si="262"/>
        <v xml:space="preserve"> </v>
      </c>
      <c r="Z241" s="290" t="str">
        <f t="shared" si="263"/>
        <v xml:space="preserve"> </v>
      </c>
      <c r="AB241" s="281"/>
    </row>
    <row r="242" spans="2:28" ht="29.25" customHeight="1">
      <c r="B242" s="164"/>
      <c r="C242" s="333" t="s">
        <v>259</v>
      </c>
      <c r="D242" s="335"/>
      <c r="E242" s="337"/>
      <c r="F242" s="339"/>
      <c r="G242" s="337"/>
      <c r="H242" s="337"/>
      <c r="I242" s="287">
        <v>0</v>
      </c>
      <c r="J242" s="287">
        <f t="shared" si="215"/>
        <v>0</v>
      </c>
      <c r="K242" s="287">
        <f t="shared" si="249"/>
        <v>0</v>
      </c>
      <c r="L242" s="287">
        <f t="shared" si="250"/>
        <v>0</v>
      </c>
      <c r="M242" s="287">
        <f t="shared" si="251"/>
        <v>0</v>
      </c>
      <c r="N242" s="287">
        <f t="shared" si="212"/>
        <v>0</v>
      </c>
      <c r="O242" s="287">
        <f t="shared" si="252"/>
        <v>0</v>
      </c>
      <c r="P242" s="287">
        <f t="shared" si="253"/>
        <v>0</v>
      </c>
      <c r="Q242" s="287">
        <f t="shared" si="254"/>
        <v>0</v>
      </c>
      <c r="R242" s="287">
        <f t="shared" si="255"/>
        <v>0</v>
      </c>
      <c r="S242" s="287">
        <f t="shared" si="256"/>
        <v>0</v>
      </c>
      <c r="T242" s="287">
        <f t="shared" si="257"/>
        <v>0</v>
      </c>
      <c r="U242" s="287">
        <f t="shared" si="258"/>
        <v>0</v>
      </c>
      <c r="V242" s="287">
        <f t="shared" si="259"/>
        <v>0</v>
      </c>
      <c r="W242" s="287">
        <f t="shared" si="260"/>
        <v>0</v>
      </c>
      <c r="X242" s="287">
        <f t="shared" si="261"/>
        <v>0</v>
      </c>
      <c r="Y242" s="287">
        <f t="shared" si="262"/>
        <v>0</v>
      </c>
      <c r="Z242" s="287">
        <f t="shared" si="263"/>
        <v>0</v>
      </c>
      <c r="AB242" s="281"/>
    </row>
    <row r="243" spans="2:28" ht="29.25" customHeight="1">
      <c r="B243" s="164"/>
      <c r="C243" s="334"/>
      <c r="D243" s="336"/>
      <c r="E243" s="338"/>
      <c r="F243" s="340"/>
      <c r="G243" s="338"/>
      <c r="H243" s="338"/>
      <c r="I243" s="290" t="s">
        <v>166</v>
      </c>
      <c r="J243" s="290" t="str">
        <f t="shared" si="215"/>
        <v xml:space="preserve"> </v>
      </c>
      <c r="K243" s="290" t="str">
        <f t="shared" si="249"/>
        <v xml:space="preserve"> </v>
      </c>
      <c r="L243" s="290" t="str">
        <f t="shared" si="250"/>
        <v xml:space="preserve"> </v>
      </c>
      <c r="M243" s="290" t="str">
        <f t="shared" si="251"/>
        <v xml:space="preserve"> </v>
      </c>
      <c r="N243" s="290" t="str">
        <f t="shared" si="212"/>
        <v xml:space="preserve"> </v>
      </c>
      <c r="O243" s="290" t="str">
        <f t="shared" si="252"/>
        <v xml:space="preserve"> </v>
      </c>
      <c r="P243" s="290" t="str">
        <f t="shared" si="253"/>
        <v xml:space="preserve"> </v>
      </c>
      <c r="Q243" s="290" t="str">
        <f t="shared" si="254"/>
        <v xml:space="preserve"> </v>
      </c>
      <c r="R243" s="290" t="str">
        <f t="shared" si="255"/>
        <v xml:space="preserve"> </v>
      </c>
      <c r="S243" s="290" t="str">
        <f t="shared" si="256"/>
        <v xml:space="preserve"> </v>
      </c>
      <c r="T243" s="290" t="str">
        <f t="shared" si="257"/>
        <v xml:space="preserve"> </v>
      </c>
      <c r="U243" s="290" t="str">
        <f t="shared" si="258"/>
        <v xml:space="preserve"> </v>
      </c>
      <c r="V243" s="290" t="str">
        <f t="shared" si="259"/>
        <v xml:space="preserve"> </v>
      </c>
      <c r="W243" s="290" t="str">
        <f t="shared" si="260"/>
        <v xml:space="preserve"> </v>
      </c>
      <c r="X243" s="290" t="str">
        <f t="shared" si="261"/>
        <v xml:space="preserve"> </v>
      </c>
      <c r="Y243" s="290" t="str">
        <f t="shared" si="262"/>
        <v xml:space="preserve"> </v>
      </c>
      <c r="Z243" s="290" t="str">
        <f t="shared" si="263"/>
        <v xml:space="preserve"> </v>
      </c>
      <c r="AB243" s="281"/>
    </row>
    <row r="244" spans="2:28" ht="29.25" customHeight="1">
      <c r="B244" s="164"/>
      <c r="C244" s="333" t="s">
        <v>260</v>
      </c>
      <c r="D244" s="335"/>
      <c r="E244" s="337"/>
      <c r="F244" s="339"/>
      <c r="G244" s="337"/>
      <c r="H244" s="337"/>
      <c r="I244" s="287">
        <v>0</v>
      </c>
      <c r="J244" s="287">
        <f t="shared" si="215"/>
        <v>0</v>
      </c>
      <c r="K244" s="287">
        <f t="shared" si="249"/>
        <v>0</v>
      </c>
      <c r="L244" s="287">
        <f t="shared" si="250"/>
        <v>0</v>
      </c>
      <c r="M244" s="287">
        <f t="shared" si="251"/>
        <v>0</v>
      </c>
      <c r="N244" s="287">
        <f t="shared" si="212"/>
        <v>0</v>
      </c>
      <c r="O244" s="287">
        <f t="shared" si="252"/>
        <v>0</v>
      </c>
      <c r="P244" s="287">
        <f t="shared" si="253"/>
        <v>0</v>
      </c>
      <c r="Q244" s="287">
        <f t="shared" si="254"/>
        <v>0</v>
      </c>
      <c r="R244" s="287">
        <f t="shared" si="255"/>
        <v>0</v>
      </c>
      <c r="S244" s="287">
        <f t="shared" si="256"/>
        <v>0</v>
      </c>
      <c r="T244" s="287">
        <f t="shared" si="257"/>
        <v>0</v>
      </c>
      <c r="U244" s="287">
        <f t="shared" si="258"/>
        <v>0</v>
      </c>
      <c r="V244" s="287">
        <f t="shared" si="259"/>
        <v>0</v>
      </c>
      <c r="W244" s="287">
        <f t="shared" si="260"/>
        <v>0</v>
      </c>
      <c r="X244" s="287">
        <f t="shared" si="261"/>
        <v>0</v>
      </c>
      <c r="Y244" s="287">
        <f t="shared" si="262"/>
        <v>0</v>
      </c>
      <c r="Z244" s="287">
        <f t="shared" si="263"/>
        <v>0</v>
      </c>
      <c r="AB244" s="281"/>
    </row>
    <row r="245" spans="2:28" ht="29.25" customHeight="1">
      <c r="B245" s="164"/>
      <c r="C245" s="334"/>
      <c r="D245" s="336"/>
      <c r="E245" s="338"/>
      <c r="F245" s="340"/>
      <c r="G245" s="338"/>
      <c r="H245" s="338"/>
      <c r="I245" s="290" t="s">
        <v>166</v>
      </c>
      <c r="J245" s="290" t="str">
        <f t="shared" si="215"/>
        <v xml:space="preserve"> </v>
      </c>
      <c r="K245" s="290" t="str">
        <f t="shared" si="249"/>
        <v xml:space="preserve"> </v>
      </c>
      <c r="L245" s="290" t="str">
        <f t="shared" si="250"/>
        <v xml:space="preserve"> </v>
      </c>
      <c r="M245" s="290" t="str">
        <f t="shared" si="251"/>
        <v xml:space="preserve"> </v>
      </c>
      <c r="N245" s="290" t="str">
        <f t="shared" si="212"/>
        <v xml:space="preserve"> </v>
      </c>
      <c r="O245" s="290" t="str">
        <f t="shared" si="252"/>
        <v xml:space="preserve"> </v>
      </c>
      <c r="P245" s="290" t="str">
        <f t="shared" si="253"/>
        <v xml:space="preserve"> </v>
      </c>
      <c r="Q245" s="290" t="str">
        <f t="shared" si="254"/>
        <v xml:space="preserve"> </v>
      </c>
      <c r="R245" s="290" t="str">
        <f t="shared" si="255"/>
        <v xml:space="preserve"> </v>
      </c>
      <c r="S245" s="290" t="str">
        <f t="shared" si="256"/>
        <v xml:space="preserve"> </v>
      </c>
      <c r="T245" s="290" t="str">
        <f t="shared" si="257"/>
        <v xml:space="preserve"> </v>
      </c>
      <c r="U245" s="290" t="str">
        <f t="shared" si="258"/>
        <v xml:space="preserve"> </v>
      </c>
      <c r="V245" s="290" t="str">
        <f t="shared" si="259"/>
        <v xml:space="preserve"> </v>
      </c>
      <c r="W245" s="290" t="str">
        <f t="shared" si="260"/>
        <v xml:space="preserve"> </v>
      </c>
      <c r="X245" s="290" t="str">
        <f t="shared" si="261"/>
        <v xml:space="preserve"> </v>
      </c>
      <c r="Y245" s="290" t="str">
        <f t="shared" si="262"/>
        <v xml:space="preserve"> </v>
      </c>
      <c r="Z245" s="290" t="str">
        <f t="shared" si="263"/>
        <v xml:space="preserve"> </v>
      </c>
      <c r="AB245" s="281"/>
    </row>
    <row r="246" spans="2:28" ht="16.5" customHeight="1">
      <c r="B246" s="164"/>
      <c r="C246" s="187"/>
      <c r="D246" s="181"/>
      <c r="E246" s="183"/>
      <c r="F246" s="183"/>
      <c r="G246" s="183"/>
      <c r="H246" s="183"/>
      <c r="I246" s="184"/>
      <c r="J246" s="184"/>
      <c r="K246" s="184"/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  <c r="Z246" s="193"/>
    </row>
    <row r="247" spans="2:28" ht="33.75" customHeight="1" thickBot="1">
      <c r="B247" s="164"/>
      <c r="C247" s="173"/>
      <c r="D247" s="278" t="s">
        <v>186</v>
      </c>
      <c r="E247" s="241"/>
      <c r="F247" s="241"/>
      <c r="G247" s="241"/>
      <c r="H247" s="241"/>
      <c r="I247" s="241"/>
      <c r="J247" s="241"/>
      <c r="K247" s="242"/>
      <c r="L247" s="192"/>
      <c r="M247" s="192"/>
      <c r="N247" s="192"/>
      <c r="O247" s="192"/>
      <c r="P247" s="192"/>
      <c r="Q247" s="192"/>
      <c r="R247" s="192"/>
      <c r="S247" s="192"/>
      <c r="T247" s="192"/>
      <c r="U247" s="192"/>
      <c r="V247" s="192"/>
      <c r="W247" s="192"/>
      <c r="X247" s="192"/>
      <c r="Y247" s="192"/>
      <c r="Z247" s="192"/>
    </row>
    <row r="248" spans="2:28" ht="25.5" customHeight="1">
      <c r="B248" s="164"/>
      <c r="C248" s="174"/>
      <c r="D248" s="279" t="s">
        <v>77</v>
      </c>
      <c r="E248" s="243"/>
      <c r="F248" s="243"/>
      <c r="G248" s="243"/>
      <c r="H248" s="243"/>
      <c r="I248" s="243"/>
      <c r="J248" s="243"/>
      <c r="K248" s="244"/>
      <c r="L248" s="191"/>
      <c r="M248" s="191"/>
      <c r="N248" s="191"/>
      <c r="O248" s="191"/>
      <c r="P248" s="191"/>
      <c r="Q248" s="191"/>
      <c r="R248" s="191"/>
      <c r="S248" s="191"/>
      <c r="T248" s="191"/>
      <c r="U248" s="191"/>
      <c r="V248" s="191"/>
      <c r="W248" s="191"/>
      <c r="X248" s="191"/>
      <c r="Y248" s="191"/>
      <c r="Z248" s="191"/>
    </row>
    <row r="249" spans="2:28" ht="38.25" customHeight="1">
      <c r="B249" s="168"/>
      <c r="C249" s="346" t="s">
        <v>13</v>
      </c>
      <c r="D249" s="346" t="s">
        <v>14</v>
      </c>
      <c r="E249" s="346" t="s">
        <v>99</v>
      </c>
      <c r="F249" s="346" t="str">
        <f>F$25</f>
        <v>Status der 
Umsetzung</v>
      </c>
      <c r="G249" s="346" t="s">
        <v>15</v>
      </c>
      <c r="H249" s="346" t="s">
        <v>16</v>
      </c>
      <c r="I249" s="280" t="str">
        <f t="shared" ref="I249:Z249" si="264">I25</f>
        <v/>
      </c>
      <c r="J249" s="280" t="str">
        <f t="shared" si="264"/>
        <v/>
      </c>
      <c r="K249" s="280" t="str">
        <f t="shared" si="264"/>
        <v/>
      </c>
      <c r="L249" s="280" t="str">
        <f t="shared" si="264"/>
        <v/>
      </c>
      <c r="M249" s="280" t="str">
        <f t="shared" si="264"/>
        <v/>
      </c>
      <c r="N249" s="280" t="str">
        <f t="shared" si="264"/>
        <v>Ziele CO2 &amp; Kompetenzen</v>
      </c>
      <c r="O249" s="280" t="str">
        <f t="shared" si="264"/>
        <v/>
      </c>
      <c r="P249" s="280" t="str">
        <f t="shared" si="264"/>
        <v/>
      </c>
      <c r="Q249" s="280" t="str">
        <f t="shared" si="264"/>
        <v/>
      </c>
      <c r="R249" s="280" t="str">
        <f t="shared" si="264"/>
        <v/>
      </c>
      <c r="S249" s="280" t="str">
        <f t="shared" si="264"/>
        <v/>
      </c>
      <c r="T249" s="280" t="str">
        <f t="shared" si="264"/>
        <v/>
      </c>
      <c r="U249" s="280" t="str">
        <f t="shared" si="264"/>
        <v/>
      </c>
      <c r="V249" s="280" t="str">
        <f t="shared" si="264"/>
        <v/>
      </c>
      <c r="W249" s="280" t="str">
        <f t="shared" si="264"/>
        <v/>
      </c>
      <c r="X249" s="280" t="str">
        <f t="shared" si="264"/>
        <v/>
      </c>
      <c r="Y249" s="280" t="str">
        <f t="shared" si="264"/>
        <v/>
      </c>
      <c r="Z249" s="280" t="str">
        <f t="shared" si="264"/>
        <v/>
      </c>
    </row>
    <row r="250" spans="2:28" ht="14.25" customHeight="1">
      <c r="B250" s="164"/>
      <c r="C250" s="346"/>
      <c r="D250" s="346"/>
      <c r="E250" s="346"/>
      <c r="F250" s="346"/>
      <c r="G250" s="346"/>
      <c r="H250" s="346"/>
      <c r="I250" s="264">
        <f>$I$9</f>
        <v>2013</v>
      </c>
      <c r="J250" s="264">
        <f>J$9</f>
        <v>2015</v>
      </c>
      <c r="K250" s="264">
        <f>K$9</f>
        <v>2020</v>
      </c>
      <c r="L250" s="264">
        <f>L$9</f>
        <v>2022</v>
      </c>
      <c r="M250" s="264">
        <f>L250+2</f>
        <v>2024</v>
      </c>
      <c r="N250" s="264">
        <f>M250+2</f>
        <v>2026</v>
      </c>
      <c r="O250" s="264">
        <f>N250+2</f>
        <v>2028</v>
      </c>
      <c r="P250" s="264">
        <f>O250+2</f>
        <v>2030</v>
      </c>
      <c r="Q250" s="264">
        <f t="shared" ref="Q250:V250" si="265">P250+2</f>
        <v>2032</v>
      </c>
      <c r="R250" s="264">
        <f t="shared" si="265"/>
        <v>2034</v>
      </c>
      <c r="S250" s="264">
        <f t="shared" si="265"/>
        <v>2036</v>
      </c>
      <c r="T250" s="264">
        <f t="shared" si="265"/>
        <v>2038</v>
      </c>
      <c r="U250" s="264">
        <f t="shared" si="265"/>
        <v>2040</v>
      </c>
      <c r="V250" s="264">
        <f t="shared" si="265"/>
        <v>2042</v>
      </c>
      <c r="W250" s="264">
        <f>V250+2</f>
        <v>2044</v>
      </c>
      <c r="X250" s="264">
        <f>W250+2</f>
        <v>2046</v>
      </c>
      <c r="Y250" s="264">
        <f>X250+2</f>
        <v>2048</v>
      </c>
      <c r="Z250" s="264">
        <f>Y250+2</f>
        <v>2050</v>
      </c>
    </row>
    <row r="251" spans="2:28" ht="21.75" customHeight="1">
      <c r="B251" s="179"/>
      <c r="C251" s="265"/>
      <c r="D251" s="267" t="s">
        <v>166</v>
      </c>
      <c r="E251" s="270"/>
      <c r="F251" s="270"/>
      <c r="G251" s="270"/>
      <c r="H251" s="268" t="s">
        <v>3</v>
      </c>
      <c r="I251" s="269">
        <f t="shared" ref="I251:Z251" si="266">SUM(I252:I281)</f>
        <v>0</v>
      </c>
      <c r="J251" s="269">
        <f t="shared" si="266"/>
        <v>0</v>
      </c>
      <c r="K251" s="269">
        <f t="shared" si="266"/>
        <v>0</v>
      </c>
      <c r="L251" s="269">
        <f t="shared" si="266"/>
        <v>0</v>
      </c>
      <c r="M251" s="269">
        <f t="shared" si="266"/>
        <v>0</v>
      </c>
      <c r="N251" s="269">
        <f t="shared" si="266"/>
        <v>0</v>
      </c>
      <c r="O251" s="269">
        <f t="shared" si="266"/>
        <v>0</v>
      </c>
      <c r="P251" s="269">
        <f t="shared" si="266"/>
        <v>0</v>
      </c>
      <c r="Q251" s="269">
        <f t="shared" si="266"/>
        <v>0</v>
      </c>
      <c r="R251" s="269">
        <f t="shared" si="266"/>
        <v>0</v>
      </c>
      <c r="S251" s="269">
        <f t="shared" si="266"/>
        <v>0</v>
      </c>
      <c r="T251" s="269">
        <f t="shared" si="266"/>
        <v>0</v>
      </c>
      <c r="U251" s="269">
        <f t="shared" si="266"/>
        <v>0</v>
      </c>
      <c r="V251" s="269">
        <f t="shared" si="266"/>
        <v>0</v>
      </c>
      <c r="W251" s="269">
        <f t="shared" si="266"/>
        <v>0</v>
      </c>
      <c r="X251" s="269">
        <f t="shared" si="266"/>
        <v>0</v>
      </c>
      <c r="Y251" s="269">
        <f t="shared" si="266"/>
        <v>0</v>
      </c>
      <c r="Z251" s="269">
        <f t="shared" si="266"/>
        <v>0</v>
      </c>
    </row>
    <row r="252" spans="2:28" ht="29.25" customHeight="1">
      <c r="B252" s="164"/>
      <c r="C252" s="333" t="s">
        <v>29</v>
      </c>
      <c r="D252" s="335" t="s">
        <v>10</v>
      </c>
      <c r="E252" s="337">
        <v>2015</v>
      </c>
      <c r="F252" s="339" t="s">
        <v>265</v>
      </c>
      <c r="G252" s="337" t="s">
        <v>282</v>
      </c>
      <c r="H252" s="337" t="s">
        <v>236</v>
      </c>
      <c r="I252" s="287">
        <v>0</v>
      </c>
      <c r="J252" s="287">
        <f t="shared" ref="J252:M253" si="267">I252</f>
        <v>0</v>
      </c>
      <c r="K252" s="287">
        <f t="shared" si="267"/>
        <v>0</v>
      </c>
      <c r="L252" s="287">
        <f t="shared" si="267"/>
        <v>0</v>
      </c>
      <c r="M252" s="287">
        <f t="shared" si="267"/>
        <v>0</v>
      </c>
      <c r="N252" s="287">
        <f t="shared" ref="N252:N281" si="268">M252</f>
        <v>0</v>
      </c>
      <c r="O252" s="287">
        <f t="shared" ref="O252:Z252" si="269">N252</f>
        <v>0</v>
      </c>
      <c r="P252" s="287">
        <f t="shared" si="269"/>
        <v>0</v>
      </c>
      <c r="Q252" s="287">
        <f t="shared" si="269"/>
        <v>0</v>
      </c>
      <c r="R252" s="287">
        <f t="shared" si="269"/>
        <v>0</v>
      </c>
      <c r="S252" s="287">
        <f t="shared" si="269"/>
        <v>0</v>
      </c>
      <c r="T252" s="287">
        <f t="shared" si="269"/>
        <v>0</v>
      </c>
      <c r="U252" s="287">
        <f t="shared" si="269"/>
        <v>0</v>
      </c>
      <c r="V252" s="287">
        <f t="shared" si="269"/>
        <v>0</v>
      </c>
      <c r="W252" s="287">
        <f t="shared" si="269"/>
        <v>0</v>
      </c>
      <c r="X252" s="287">
        <f t="shared" si="269"/>
        <v>0</v>
      </c>
      <c r="Y252" s="287">
        <f t="shared" si="269"/>
        <v>0</v>
      </c>
      <c r="Z252" s="287">
        <f t="shared" si="269"/>
        <v>0</v>
      </c>
      <c r="AB252" s="281"/>
    </row>
    <row r="253" spans="2:28" ht="29.25" customHeight="1">
      <c r="B253" s="164"/>
      <c r="C253" s="334"/>
      <c r="D253" s="336"/>
      <c r="E253" s="338"/>
      <c r="F253" s="340"/>
      <c r="G253" s="338"/>
      <c r="H253" s="338"/>
      <c r="I253" s="290" t="s">
        <v>166</v>
      </c>
      <c r="J253" s="290" t="str">
        <f t="shared" si="267"/>
        <v xml:space="preserve"> </v>
      </c>
      <c r="K253" s="290" t="str">
        <f t="shared" si="267"/>
        <v xml:space="preserve"> </v>
      </c>
      <c r="L253" s="290" t="str">
        <f t="shared" si="267"/>
        <v xml:space="preserve"> </v>
      </c>
      <c r="M253" s="290" t="str">
        <f t="shared" si="267"/>
        <v xml:space="preserve"> </v>
      </c>
      <c r="N253" s="290" t="str">
        <f t="shared" si="268"/>
        <v xml:space="preserve"> </v>
      </c>
      <c r="O253" s="290" t="str">
        <f t="shared" ref="O253:Z253" si="270">N253</f>
        <v xml:space="preserve"> </v>
      </c>
      <c r="P253" s="290" t="str">
        <f t="shared" si="270"/>
        <v xml:space="preserve"> </v>
      </c>
      <c r="Q253" s="290" t="str">
        <f t="shared" si="270"/>
        <v xml:space="preserve"> </v>
      </c>
      <c r="R253" s="290" t="str">
        <f t="shared" si="270"/>
        <v xml:space="preserve"> </v>
      </c>
      <c r="S253" s="290" t="str">
        <f t="shared" si="270"/>
        <v xml:space="preserve"> </v>
      </c>
      <c r="T253" s="290" t="str">
        <f t="shared" si="270"/>
        <v xml:space="preserve"> </v>
      </c>
      <c r="U253" s="290" t="str">
        <f t="shared" si="270"/>
        <v xml:space="preserve"> </v>
      </c>
      <c r="V253" s="290" t="str">
        <f t="shared" si="270"/>
        <v xml:space="preserve"> </v>
      </c>
      <c r="W253" s="290" t="str">
        <f t="shared" si="270"/>
        <v xml:space="preserve"> </v>
      </c>
      <c r="X253" s="290" t="str">
        <f t="shared" si="270"/>
        <v xml:space="preserve"> </v>
      </c>
      <c r="Y253" s="290" t="str">
        <f t="shared" si="270"/>
        <v xml:space="preserve"> </v>
      </c>
      <c r="Z253" s="290" t="str">
        <f t="shared" si="270"/>
        <v xml:space="preserve"> </v>
      </c>
      <c r="AB253" s="281"/>
    </row>
    <row r="254" spans="2:28" ht="29.25" customHeight="1">
      <c r="B254" s="164"/>
      <c r="C254" s="333" t="s">
        <v>30</v>
      </c>
      <c r="D254" s="335" t="s">
        <v>11</v>
      </c>
      <c r="E254" s="337">
        <v>2016</v>
      </c>
      <c r="F254" s="339" t="s">
        <v>266</v>
      </c>
      <c r="G254" s="337" t="s">
        <v>282</v>
      </c>
      <c r="H254" s="337" t="s">
        <v>282</v>
      </c>
      <c r="I254" s="287">
        <v>0</v>
      </c>
      <c r="J254" s="287">
        <f t="shared" ref="J254:J281" si="271">I254</f>
        <v>0</v>
      </c>
      <c r="K254" s="287">
        <f t="shared" ref="K254:K261" si="272">J254</f>
        <v>0</v>
      </c>
      <c r="L254" s="287">
        <f t="shared" ref="L254:L261" si="273">K254</f>
        <v>0</v>
      </c>
      <c r="M254" s="287">
        <f t="shared" ref="M254:M261" si="274">L254</f>
        <v>0</v>
      </c>
      <c r="N254" s="287">
        <f t="shared" si="268"/>
        <v>0</v>
      </c>
      <c r="O254" s="287">
        <f t="shared" ref="O254:O261" si="275">N254</f>
        <v>0</v>
      </c>
      <c r="P254" s="287">
        <f t="shared" ref="P254:P261" si="276">O254</f>
        <v>0</v>
      </c>
      <c r="Q254" s="287">
        <f t="shared" ref="Q254:Q261" si="277">P254</f>
        <v>0</v>
      </c>
      <c r="R254" s="287">
        <f t="shared" ref="R254:R261" si="278">Q254</f>
        <v>0</v>
      </c>
      <c r="S254" s="287">
        <f t="shared" ref="S254:S261" si="279">R254</f>
        <v>0</v>
      </c>
      <c r="T254" s="287">
        <f t="shared" ref="T254:T261" si="280">S254</f>
        <v>0</v>
      </c>
      <c r="U254" s="287">
        <f t="shared" ref="U254:U261" si="281">T254</f>
        <v>0</v>
      </c>
      <c r="V254" s="287">
        <f t="shared" ref="V254:V261" si="282">U254</f>
        <v>0</v>
      </c>
      <c r="W254" s="287">
        <f t="shared" ref="W254:W261" si="283">V254</f>
        <v>0</v>
      </c>
      <c r="X254" s="287">
        <f t="shared" ref="X254:X261" si="284">W254</f>
        <v>0</v>
      </c>
      <c r="Y254" s="287">
        <f t="shared" ref="Y254:Y261" si="285">X254</f>
        <v>0</v>
      </c>
      <c r="Z254" s="287">
        <f t="shared" ref="Z254:Z261" si="286">Y254</f>
        <v>0</v>
      </c>
      <c r="AB254" s="281"/>
    </row>
    <row r="255" spans="2:28" ht="29.25" customHeight="1">
      <c r="B255" s="164"/>
      <c r="C255" s="334"/>
      <c r="D255" s="336"/>
      <c r="E255" s="338"/>
      <c r="F255" s="340"/>
      <c r="G255" s="338"/>
      <c r="H255" s="338"/>
      <c r="I255" s="290" t="s">
        <v>166</v>
      </c>
      <c r="J255" s="290" t="str">
        <f t="shared" si="271"/>
        <v xml:space="preserve"> </v>
      </c>
      <c r="K255" s="290" t="str">
        <f t="shared" si="272"/>
        <v xml:space="preserve"> </v>
      </c>
      <c r="L255" s="290" t="str">
        <f t="shared" si="273"/>
        <v xml:space="preserve"> </v>
      </c>
      <c r="M255" s="290" t="str">
        <f t="shared" si="274"/>
        <v xml:space="preserve"> </v>
      </c>
      <c r="N255" s="290" t="str">
        <f t="shared" si="268"/>
        <v xml:space="preserve"> </v>
      </c>
      <c r="O255" s="290" t="str">
        <f t="shared" si="275"/>
        <v xml:space="preserve"> </v>
      </c>
      <c r="P255" s="290" t="str">
        <f t="shared" si="276"/>
        <v xml:space="preserve"> </v>
      </c>
      <c r="Q255" s="290" t="str">
        <f t="shared" si="277"/>
        <v xml:space="preserve"> </v>
      </c>
      <c r="R255" s="290" t="str">
        <f t="shared" si="278"/>
        <v xml:space="preserve"> </v>
      </c>
      <c r="S255" s="290" t="str">
        <f t="shared" si="279"/>
        <v xml:space="preserve"> </v>
      </c>
      <c r="T255" s="290" t="str">
        <f t="shared" si="280"/>
        <v xml:space="preserve"> </v>
      </c>
      <c r="U255" s="290" t="str">
        <f t="shared" si="281"/>
        <v xml:space="preserve"> </v>
      </c>
      <c r="V255" s="290" t="str">
        <f t="shared" si="282"/>
        <v xml:space="preserve"> </v>
      </c>
      <c r="W255" s="290" t="str">
        <f t="shared" si="283"/>
        <v xml:space="preserve"> </v>
      </c>
      <c r="X255" s="290" t="str">
        <f t="shared" si="284"/>
        <v xml:space="preserve"> </v>
      </c>
      <c r="Y255" s="290" t="str">
        <f t="shared" si="285"/>
        <v xml:space="preserve"> </v>
      </c>
      <c r="Z255" s="290" t="str">
        <f t="shared" si="286"/>
        <v xml:space="preserve"> </v>
      </c>
      <c r="AB255" s="281"/>
    </row>
    <row r="256" spans="2:28" ht="29.25" customHeight="1">
      <c r="B256" s="164"/>
      <c r="C256" s="333" t="s">
        <v>31</v>
      </c>
      <c r="D256" s="335" t="s">
        <v>12</v>
      </c>
      <c r="E256" s="337">
        <v>2015</v>
      </c>
      <c r="F256" s="339" t="s">
        <v>265</v>
      </c>
      <c r="G256" s="337" t="s">
        <v>282</v>
      </c>
      <c r="H256" s="337" t="s">
        <v>282</v>
      </c>
      <c r="I256" s="287">
        <v>0</v>
      </c>
      <c r="J256" s="287">
        <f t="shared" si="271"/>
        <v>0</v>
      </c>
      <c r="K256" s="287">
        <f t="shared" si="272"/>
        <v>0</v>
      </c>
      <c r="L256" s="287">
        <f t="shared" si="273"/>
        <v>0</v>
      </c>
      <c r="M256" s="287">
        <f t="shared" si="274"/>
        <v>0</v>
      </c>
      <c r="N256" s="287">
        <f t="shared" si="268"/>
        <v>0</v>
      </c>
      <c r="O256" s="287">
        <f t="shared" si="275"/>
        <v>0</v>
      </c>
      <c r="P256" s="287">
        <f t="shared" si="276"/>
        <v>0</v>
      </c>
      <c r="Q256" s="287">
        <f t="shared" si="277"/>
        <v>0</v>
      </c>
      <c r="R256" s="287">
        <f t="shared" si="278"/>
        <v>0</v>
      </c>
      <c r="S256" s="287">
        <f t="shared" si="279"/>
        <v>0</v>
      </c>
      <c r="T256" s="287">
        <f t="shared" si="280"/>
        <v>0</v>
      </c>
      <c r="U256" s="287">
        <f t="shared" si="281"/>
        <v>0</v>
      </c>
      <c r="V256" s="287">
        <f t="shared" si="282"/>
        <v>0</v>
      </c>
      <c r="W256" s="287">
        <f t="shared" si="283"/>
        <v>0</v>
      </c>
      <c r="X256" s="287">
        <f t="shared" si="284"/>
        <v>0</v>
      </c>
      <c r="Y256" s="287">
        <f t="shared" si="285"/>
        <v>0</v>
      </c>
      <c r="Z256" s="287">
        <f t="shared" si="286"/>
        <v>0</v>
      </c>
      <c r="AB256" s="281"/>
    </row>
    <row r="257" spans="2:28" ht="29.25" customHeight="1">
      <c r="B257" s="164"/>
      <c r="C257" s="334"/>
      <c r="D257" s="336"/>
      <c r="E257" s="338"/>
      <c r="F257" s="340"/>
      <c r="G257" s="338"/>
      <c r="H257" s="338"/>
      <c r="I257" s="290" t="s">
        <v>166</v>
      </c>
      <c r="J257" s="290" t="str">
        <f t="shared" si="271"/>
        <v xml:space="preserve"> </v>
      </c>
      <c r="K257" s="290" t="str">
        <f t="shared" si="272"/>
        <v xml:space="preserve"> </v>
      </c>
      <c r="L257" s="290" t="str">
        <f t="shared" si="273"/>
        <v xml:space="preserve"> </v>
      </c>
      <c r="M257" s="290" t="str">
        <f t="shared" si="274"/>
        <v xml:space="preserve"> </v>
      </c>
      <c r="N257" s="290" t="str">
        <f t="shared" si="268"/>
        <v xml:space="preserve"> </v>
      </c>
      <c r="O257" s="290" t="str">
        <f t="shared" si="275"/>
        <v xml:space="preserve"> </v>
      </c>
      <c r="P257" s="290" t="str">
        <f t="shared" si="276"/>
        <v xml:space="preserve"> </v>
      </c>
      <c r="Q257" s="290" t="str">
        <f t="shared" si="277"/>
        <v xml:space="preserve"> </v>
      </c>
      <c r="R257" s="290" t="str">
        <f t="shared" si="278"/>
        <v xml:space="preserve"> </v>
      </c>
      <c r="S257" s="290" t="str">
        <f t="shared" si="279"/>
        <v xml:space="preserve"> </v>
      </c>
      <c r="T257" s="290" t="str">
        <f t="shared" si="280"/>
        <v xml:space="preserve"> </v>
      </c>
      <c r="U257" s="290" t="str">
        <f t="shared" si="281"/>
        <v xml:space="preserve"> </v>
      </c>
      <c r="V257" s="290" t="str">
        <f t="shared" si="282"/>
        <v xml:space="preserve"> </v>
      </c>
      <c r="W257" s="290" t="str">
        <f t="shared" si="283"/>
        <v xml:space="preserve"> </v>
      </c>
      <c r="X257" s="290" t="str">
        <f t="shared" si="284"/>
        <v xml:space="preserve"> </v>
      </c>
      <c r="Y257" s="290" t="str">
        <f t="shared" si="285"/>
        <v xml:space="preserve"> </v>
      </c>
      <c r="Z257" s="290" t="str">
        <f t="shared" si="286"/>
        <v xml:space="preserve"> </v>
      </c>
      <c r="AB257" s="281"/>
    </row>
    <row r="258" spans="2:28" ht="29.25" customHeight="1">
      <c r="B258" s="164"/>
      <c r="C258" s="333" t="s">
        <v>32</v>
      </c>
      <c r="D258" s="344" t="s">
        <v>234</v>
      </c>
      <c r="E258" s="337">
        <v>2021</v>
      </c>
      <c r="F258" s="339" t="s">
        <v>67</v>
      </c>
      <c r="G258" s="341" t="s">
        <v>282</v>
      </c>
      <c r="H258" s="341" t="s">
        <v>282</v>
      </c>
      <c r="I258" s="287">
        <v>0</v>
      </c>
      <c r="J258" s="287">
        <f t="shared" si="271"/>
        <v>0</v>
      </c>
      <c r="K258" s="287">
        <f t="shared" si="272"/>
        <v>0</v>
      </c>
      <c r="L258" s="287">
        <f t="shared" si="273"/>
        <v>0</v>
      </c>
      <c r="M258" s="287">
        <f t="shared" si="274"/>
        <v>0</v>
      </c>
      <c r="N258" s="287">
        <f t="shared" si="268"/>
        <v>0</v>
      </c>
      <c r="O258" s="287">
        <f t="shared" si="275"/>
        <v>0</v>
      </c>
      <c r="P258" s="287">
        <f t="shared" si="276"/>
        <v>0</v>
      </c>
      <c r="Q258" s="287">
        <f t="shared" si="277"/>
        <v>0</v>
      </c>
      <c r="R258" s="287">
        <f t="shared" si="278"/>
        <v>0</v>
      </c>
      <c r="S258" s="287">
        <f t="shared" si="279"/>
        <v>0</v>
      </c>
      <c r="T258" s="287">
        <f t="shared" si="280"/>
        <v>0</v>
      </c>
      <c r="U258" s="287">
        <f t="shared" si="281"/>
        <v>0</v>
      </c>
      <c r="V258" s="287">
        <f t="shared" si="282"/>
        <v>0</v>
      </c>
      <c r="W258" s="287">
        <f t="shared" si="283"/>
        <v>0</v>
      </c>
      <c r="X258" s="287">
        <f t="shared" si="284"/>
        <v>0</v>
      </c>
      <c r="Y258" s="287">
        <f t="shared" si="285"/>
        <v>0</v>
      </c>
      <c r="Z258" s="287">
        <f t="shared" si="286"/>
        <v>0</v>
      </c>
      <c r="AB258" s="281"/>
    </row>
    <row r="259" spans="2:28" ht="29.25" customHeight="1">
      <c r="B259" s="164"/>
      <c r="C259" s="334"/>
      <c r="D259" s="336"/>
      <c r="E259" s="338"/>
      <c r="F259" s="340"/>
      <c r="G259" s="338"/>
      <c r="H259" s="338"/>
      <c r="I259" s="290" t="s">
        <v>166</v>
      </c>
      <c r="J259" s="290" t="str">
        <f t="shared" si="271"/>
        <v xml:space="preserve"> </v>
      </c>
      <c r="K259" s="290" t="str">
        <f t="shared" si="272"/>
        <v xml:space="preserve"> </v>
      </c>
      <c r="L259" s="290" t="str">
        <f t="shared" si="273"/>
        <v xml:space="preserve"> </v>
      </c>
      <c r="M259" s="290" t="str">
        <f t="shared" si="274"/>
        <v xml:space="preserve"> </v>
      </c>
      <c r="N259" s="290" t="str">
        <f t="shared" si="268"/>
        <v xml:space="preserve"> </v>
      </c>
      <c r="O259" s="290" t="str">
        <f t="shared" si="275"/>
        <v xml:space="preserve"> </v>
      </c>
      <c r="P259" s="290" t="str">
        <f t="shared" si="276"/>
        <v xml:space="preserve"> </v>
      </c>
      <c r="Q259" s="290" t="str">
        <f t="shared" si="277"/>
        <v xml:space="preserve"> </v>
      </c>
      <c r="R259" s="290" t="str">
        <f t="shared" si="278"/>
        <v xml:space="preserve"> </v>
      </c>
      <c r="S259" s="290" t="str">
        <f t="shared" si="279"/>
        <v xml:space="preserve"> </v>
      </c>
      <c r="T259" s="290" t="str">
        <f t="shared" si="280"/>
        <v xml:space="preserve"> </v>
      </c>
      <c r="U259" s="290" t="str">
        <f t="shared" si="281"/>
        <v xml:space="preserve"> </v>
      </c>
      <c r="V259" s="290" t="str">
        <f t="shared" si="282"/>
        <v xml:space="preserve"> </v>
      </c>
      <c r="W259" s="290" t="str">
        <f t="shared" si="283"/>
        <v xml:space="preserve"> </v>
      </c>
      <c r="X259" s="290" t="str">
        <f t="shared" si="284"/>
        <v xml:space="preserve"> </v>
      </c>
      <c r="Y259" s="290" t="str">
        <f t="shared" si="285"/>
        <v xml:space="preserve"> </v>
      </c>
      <c r="Z259" s="290" t="str">
        <f t="shared" si="286"/>
        <v xml:space="preserve"> </v>
      </c>
      <c r="AB259" s="281"/>
    </row>
    <row r="260" spans="2:28" ht="29.25" customHeight="1">
      <c r="B260" s="164"/>
      <c r="C260" s="333" t="s">
        <v>33</v>
      </c>
      <c r="D260" s="344" t="s">
        <v>235</v>
      </c>
      <c r="E260" s="341">
        <v>2018</v>
      </c>
      <c r="F260" s="339" t="s">
        <v>67</v>
      </c>
      <c r="G260" s="341" t="s">
        <v>282</v>
      </c>
      <c r="H260" s="341" t="s">
        <v>282</v>
      </c>
      <c r="I260" s="287">
        <v>0</v>
      </c>
      <c r="J260" s="287">
        <f t="shared" si="271"/>
        <v>0</v>
      </c>
      <c r="K260" s="287">
        <f t="shared" si="272"/>
        <v>0</v>
      </c>
      <c r="L260" s="287">
        <f t="shared" si="273"/>
        <v>0</v>
      </c>
      <c r="M260" s="287">
        <f t="shared" si="274"/>
        <v>0</v>
      </c>
      <c r="N260" s="287">
        <f t="shared" si="268"/>
        <v>0</v>
      </c>
      <c r="O260" s="287">
        <f t="shared" si="275"/>
        <v>0</v>
      </c>
      <c r="P260" s="287">
        <f t="shared" si="276"/>
        <v>0</v>
      </c>
      <c r="Q260" s="287">
        <f t="shared" si="277"/>
        <v>0</v>
      </c>
      <c r="R260" s="287">
        <f t="shared" si="278"/>
        <v>0</v>
      </c>
      <c r="S260" s="287">
        <f t="shared" si="279"/>
        <v>0</v>
      </c>
      <c r="T260" s="287">
        <f t="shared" si="280"/>
        <v>0</v>
      </c>
      <c r="U260" s="287">
        <f t="shared" si="281"/>
        <v>0</v>
      </c>
      <c r="V260" s="287">
        <f t="shared" si="282"/>
        <v>0</v>
      </c>
      <c r="W260" s="287">
        <f t="shared" si="283"/>
        <v>0</v>
      </c>
      <c r="X260" s="287">
        <f t="shared" si="284"/>
        <v>0</v>
      </c>
      <c r="Y260" s="287">
        <f t="shared" si="285"/>
        <v>0</v>
      </c>
      <c r="Z260" s="287">
        <f t="shared" si="286"/>
        <v>0</v>
      </c>
      <c r="AB260" s="281"/>
    </row>
    <row r="261" spans="2:28" ht="29.25" customHeight="1">
      <c r="B261" s="164"/>
      <c r="C261" s="334"/>
      <c r="D261" s="345"/>
      <c r="E261" s="342"/>
      <c r="F261" s="340"/>
      <c r="G261" s="342"/>
      <c r="H261" s="342"/>
      <c r="I261" s="290" t="s">
        <v>166</v>
      </c>
      <c r="J261" s="290" t="str">
        <f t="shared" si="271"/>
        <v xml:space="preserve"> </v>
      </c>
      <c r="K261" s="290" t="str">
        <f t="shared" si="272"/>
        <v xml:space="preserve"> </v>
      </c>
      <c r="L261" s="290" t="str">
        <f t="shared" si="273"/>
        <v xml:space="preserve"> </v>
      </c>
      <c r="M261" s="290" t="str">
        <f t="shared" si="274"/>
        <v xml:space="preserve"> </v>
      </c>
      <c r="N261" s="290" t="str">
        <f t="shared" si="268"/>
        <v xml:space="preserve"> </v>
      </c>
      <c r="O261" s="290" t="str">
        <f t="shared" si="275"/>
        <v xml:space="preserve"> </v>
      </c>
      <c r="P261" s="290" t="str">
        <f t="shared" si="276"/>
        <v xml:space="preserve"> </v>
      </c>
      <c r="Q261" s="290" t="str">
        <f t="shared" si="277"/>
        <v xml:space="preserve"> </v>
      </c>
      <c r="R261" s="290" t="str">
        <f t="shared" si="278"/>
        <v xml:space="preserve"> </v>
      </c>
      <c r="S261" s="290" t="str">
        <f t="shared" si="279"/>
        <v xml:space="preserve"> </v>
      </c>
      <c r="T261" s="290" t="str">
        <f t="shared" si="280"/>
        <v xml:space="preserve"> </v>
      </c>
      <c r="U261" s="290" t="str">
        <f t="shared" si="281"/>
        <v xml:space="preserve"> </v>
      </c>
      <c r="V261" s="290" t="str">
        <f t="shared" si="282"/>
        <v xml:space="preserve"> </v>
      </c>
      <c r="W261" s="290" t="str">
        <f t="shared" si="283"/>
        <v xml:space="preserve"> </v>
      </c>
      <c r="X261" s="290" t="str">
        <f t="shared" si="284"/>
        <v xml:space="preserve"> </v>
      </c>
      <c r="Y261" s="290" t="str">
        <f t="shared" si="285"/>
        <v xml:space="preserve"> </v>
      </c>
      <c r="Z261" s="290" t="str">
        <f t="shared" si="286"/>
        <v xml:space="preserve"> </v>
      </c>
      <c r="AB261" s="281"/>
    </row>
    <row r="262" spans="2:28" ht="29.25" customHeight="1">
      <c r="B262" s="164"/>
      <c r="C262" s="333" t="s">
        <v>62</v>
      </c>
      <c r="D262" s="335" t="s">
        <v>377</v>
      </c>
      <c r="E262" s="337">
        <v>2024</v>
      </c>
      <c r="F262" s="339" t="s">
        <v>265</v>
      </c>
      <c r="G262" s="337" t="s">
        <v>224</v>
      </c>
      <c r="H262" s="337" t="s">
        <v>361</v>
      </c>
      <c r="I262" s="287">
        <v>0</v>
      </c>
      <c r="J262" s="287">
        <f t="shared" si="271"/>
        <v>0</v>
      </c>
      <c r="K262" s="287">
        <f t="shared" ref="K262:K275" si="287">J262</f>
        <v>0</v>
      </c>
      <c r="L262" s="287">
        <f t="shared" ref="L262:L275" si="288">K262</f>
        <v>0</v>
      </c>
      <c r="M262" s="287">
        <f t="shared" ref="M262:M275" si="289">L262</f>
        <v>0</v>
      </c>
      <c r="N262" s="287">
        <f t="shared" si="268"/>
        <v>0</v>
      </c>
      <c r="O262" s="287">
        <f t="shared" ref="O262:O275" si="290">N262</f>
        <v>0</v>
      </c>
      <c r="P262" s="287">
        <f t="shared" ref="P262:P275" si="291">O262</f>
        <v>0</v>
      </c>
      <c r="Q262" s="287">
        <f t="shared" ref="Q262:Q275" si="292">P262</f>
        <v>0</v>
      </c>
      <c r="R262" s="287">
        <f t="shared" ref="R262:R275" si="293">Q262</f>
        <v>0</v>
      </c>
      <c r="S262" s="287">
        <f t="shared" ref="S262:S275" si="294">R262</f>
        <v>0</v>
      </c>
      <c r="T262" s="287">
        <f t="shared" ref="T262:T275" si="295">S262</f>
        <v>0</v>
      </c>
      <c r="U262" s="287">
        <f t="shared" ref="U262:U275" si="296">T262</f>
        <v>0</v>
      </c>
      <c r="V262" s="287">
        <f t="shared" ref="V262:V275" si="297">U262</f>
        <v>0</v>
      </c>
      <c r="W262" s="287">
        <f t="shared" ref="W262:W275" si="298">V262</f>
        <v>0</v>
      </c>
      <c r="X262" s="287">
        <f t="shared" ref="X262:X275" si="299">W262</f>
        <v>0</v>
      </c>
      <c r="Y262" s="287">
        <f t="shared" ref="Y262:Y275" si="300">X262</f>
        <v>0</v>
      </c>
      <c r="Z262" s="287">
        <f t="shared" ref="Z262:Z275" si="301">Y262</f>
        <v>0</v>
      </c>
      <c r="AB262" s="281"/>
    </row>
    <row r="263" spans="2:28" ht="29.25" customHeight="1">
      <c r="B263" s="164"/>
      <c r="C263" s="334"/>
      <c r="D263" s="336"/>
      <c r="E263" s="338"/>
      <c r="F263" s="340"/>
      <c r="G263" s="338"/>
      <c r="H263" s="338"/>
      <c r="I263" s="290" t="s">
        <v>166</v>
      </c>
      <c r="J263" s="290" t="str">
        <f t="shared" si="271"/>
        <v xml:space="preserve"> </v>
      </c>
      <c r="K263" s="290" t="str">
        <f t="shared" si="287"/>
        <v xml:space="preserve"> </v>
      </c>
      <c r="L263" s="290" t="str">
        <f t="shared" si="288"/>
        <v xml:space="preserve"> </v>
      </c>
      <c r="M263" s="290" t="str">
        <f t="shared" si="289"/>
        <v xml:space="preserve"> </v>
      </c>
      <c r="N263" s="290" t="str">
        <f t="shared" si="268"/>
        <v xml:space="preserve"> </v>
      </c>
      <c r="O263" s="290" t="str">
        <f t="shared" si="290"/>
        <v xml:space="preserve"> </v>
      </c>
      <c r="P263" s="290" t="str">
        <f t="shared" si="291"/>
        <v xml:space="preserve"> </v>
      </c>
      <c r="Q263" s="290" t="str">
        <f t="shared" si="292"/>
        <v xml:space="preserve"> </v>
      </c>
      <c r="R263" s="290" t="str">
        <f t="shared" si="293"/>
        <v xml:space="preserve"> </v>
      </c>
      <c r="S263" s="290" t="str">
        <f t="shared" si="294"/>
        <v xml:space="preserve"> </v>
      </c>
      <c r="T263" s="290" t="str">
        <f t="shared" si="295"/>
        <v xml:space="preserve"> </v>
      </c>
      <c r="U263" s="290" t="str">
        <f t="shared" si="296"/>
        <v xml:space="preserve"> </v>
      </c>
      <c r="V263" s="290" t="str">
        <f t="shared" si="297"/>
        <v xml:space="preserve"> </v>
      </c>
      <c r="W263" s="290" t="str">
        <f t="shared" si="298"/>
        <v xml:space="preserve"> </v>
      </c>
      <c r="X263" s="290" t="str">
        <f t="shared" si="299"/>
        <v xml:space="preserve"> </v>
      </c>
      <c r="Y263" s="290" t="str">
        <f t="shared" si="300"/>
        <v xml:space="preserve"> </v>
      </c>
      <c r="Z263" s="290" t="str">
        <f t="shared" si="301"/>
        <v xml:space="preserve"> </v>
      </c>
      <c r="AB263" s="281"/>
    </row>
    <row r="264" spans="2:28" ht="29.25" customHeight="1">
      <c r="B264" s="164"/>
      <c r="C264" s="333" t="s">
        <v>63</v>
      </c>
      <c r="D264" s="335"/>
      <c r="E264" s="337"/>
      <c r="F264" s="339"/>
      <c r="G264" s="337"/>
      <c r="H264" s="337"/>
      <c r="I264" s="287">
        <v>0</v>
      </c>
      <c r="J264" s="287">
        <f t="shared" si="271"/>
        <v>0</v>
      </c>
      <c r="K264" s="287">
        <f t="shared" si="287"/>
        <v>0</v>
      </c>
      <c r="L264" s="287">
        <f t="shared" si="288"/>
        <v>0</v>
      </c>
      <c r="M264" s="287">
        <f t="shared" si="289"/>
        <v>0</v>
      </c>
      <c r="N264" s="287">
        <f t="shared" si="268"/>
        <v>0</v>
      </c>
      <c r="O264" s="287">
        <f t="shared" si="290"/>
        <v>0</v>
      </c>
      <c r="P264" s="287">
        <f t="shared" si="291"/>
        <v>0</v>
      </c>
      <c r="Q264" s="287">
        <f t="shared" si="292"/>
        <v>0</v>
      </c>
      <c r="R264" s="287">
        <f t="shared" si="293"/>
        <v>0</v>
      </c>
      <c r="S264" s="287">
        <f t="shared" si="294"/>
        <v>0</v>
      </c>
      <c r="T264" s="287">
        <f t="shared" si="295"/>
        <v>0</v>
      </c>
      <c r="U264" s="287">
        <f t="shared" si="296"/>
        <v>0</v>
      </c>
      <c r="V264" s="287">
        <f t="shared" si="297"/>
        <v>0</v>
      </c>
      <c r="W264" s="287">
        <f t="shared" si="298"/>
        <v>0</v>
      </c>
      <c r="X264" s="287">
        <f t="shared" si="299"/>
        <v>0</v>
      </c>
      <c r="Y264" s="287">
        <f t="shared" si="300"/>
        <v>0</v>
      </c>
      <c r="Z264" s="287">
        <f t="shared" si="301"/>
        <v>0</v>
      </c>
      <c r="AB264" s="281"/>
    </row>
    <row r="265" spans="2:28" ht="29.25" customHeight="1">
      <c r="B265" s="164"/>
      <c r="C265" s="334"/>
      <c r="D265" s="336"/>
      <c r="E265" s="338"/>
      <c r="F265" s="340"/>
      <c r="G265" s="338"/>
      <c r="H265" s="338"/>
      <c r="I265" s="290" t="s">
        <v>166</v>
      </c>
      <c r="J265" s="290" t="str">
        <f t="shared" si="271"/>
        <v xml:space="preserve"> </v>
      </c>
      <c r="K265" s="290" t="str">
        <f t="shared" si="287"/>
        <v xml:space="preserve"> </v>
      </c>
      <c r="L265" s="290" t="str">
        <f t="shared" si="288"/>
        <v xml:space="preserve"> </v>
      </c>
      <c r="M265" s="290" t="str">
        <f t="shared" si="289"/>
        <v xml:space="preserve"> </v>
      </c>
      <c r="N265" s="290" t="str">
        <f t="shared" si="268"/>
        <v xml:space="preserve"> </v>
      </c>
      <c r="O265" s="290" t="str">
        <f t="shared" si="290"/>
        <v xml:space="preserve"> </v>
      </c>
      <c r="P265" s="290" t="str">
        <f t="shared" si="291"/>
        <v xml:space="preserve"> </v>
      </c>
      <c r="Q265" s="290" t="str">
        <f t="shared" si="292"/>
        <v xml:space="preserve"> </v>
      </c>
      <c r="R265" s="290" t="str">
        <f t="shared" si="293"/>
        <v xml:space="preserve"> </v>
      </c>
      <c r="S265" s="290" t="str">
        <f t="shared" si="294"/>
        <v xml:space="preserve"> </v>
      </c>
      <c r="T265" s="290" t="str">
        <f t="shared" si="295"/>
        <v xml:space="preserve"> </v>
      </c>
      <c r="U265" s="290" t="str">
        <f t="shared" si="296"/>
        <v xml:space="preserve"> </v>
      </c>
      <c r="V265" s="290" t="str">
        <f t="shared" si="297"/>
        <v xml:space="preserve"> </v>
      </c>
      <c r="W265" s="290" t="str">
        <f t="shared" si="298"/>
        <v xml:space="preserve"> </v>
      </c>
      <c r="X265" s="290" t="str">
        <f t="shared" si="299"/>
        <v xml:space="preserve"> </v>
      </c>
      <c r="Y265" s="290" t="str">
        <f t="shared" si="300"/>
        <v xml:space="preserve"> </v>
      </c>
      <c r="Z265" s="290" t="str">
        <f t="shared" si="301"/>
        <v xml:space="preserve"> </v>
      </c>
      <c r="AB265" s="281"/>
    </row>
    <row r="266" spans="2:28" ht="29.25" customHeight="1">
      <c r="B266" s="164"/>
      <c r="C266" s="333" t="s">
        <v>64</v>
      </c>
      <c r="D266" s="335"/>
      <c r="E266" s="337"/>
      <c r="F266" s="339"/>
      <c r="G266" s="337"/>
      <c r="H266" s="337"/>
      <c r="I266" s="287">
        <v>0</v>
      </c>
      <c r="J266" s="287">
        <f t="shared" si="271"/>
        <v>0</v>
      </c>
      <c r="K266" s="287">
        <f t="shared" si="287"/>
        <v>0</v>
      </c>
      <c r="L266" s="287">
        <f t="shared" si="288"/>
        <v>0</v>
      </c>
      <c r="M266" s="287">
        <f t="shared" si="289"/>
        <v>0</v>
      </c>
      <c r="N266" s="287">
        <f t="shared" si="268"/>
        <v>0</v>
      </c>
      <c r="O266" s="287">
        <f t="shared" si="290"/>
        <v>0</v>
      </c>
      <c r="P266" s="287">
        <f t="shared" si="291"/>
        <v>0</v>
      </c>
      <c r="Q266" s="287">
        <f t="shared" si="292"/>
        <v>0</v>
      </c>
      <c r="R266" s="287">
        <f t="shared" si="293"/>
        <v>0</v>
      </c>
      <c r="S266" s="287">
        <f t="shared" si="294"/>
        <v>0</v>
      </c>
      <c r="T266" s="287">
        <f t="shared" si="295"/>
        <v>0</v>
      </c>
      <c r="U266" s="287">
        <f t="shared" si="296"/>
        <v>0</v>
      </c>
      <c r="V266" s="287">
        <f t="shared" si="297"/>
        <v>0</v>
      </c>
      <c r="W266" s="287">
        <f t="shared" si="298"/>
        <v>0</v>
      </c>
      <c r="X266" s="287">
        <f t="shared" si="299"/>
        <v>0</v>
      </c>
      <c r="Y266" s="287">
        <f t="shared" si="300"/>
        <v>0</v>
      </c>
      <c r="Z266" s="287">
        <f t="shared" si="301"/>
        <v>0</v>
      </c>
      <c r="AB266" s="281"/>
    </row>
    <row r="267" spans="2:28" ht="29.25" customHeight="1">
      <c r="B267" s="164"/>
      <c r="C267" s="334"/>
      <c r="D267" s="336"/>
      <c r="E267" s="338"/>
      <c r="F267" s="340"/>
      <c r="G267" s="338"/>
      <c r="H267" s="338"/>
      <c r="I267" s="290" t="s">
        <v>166</v>
      </c>
      <c r="J267" s="290" t="str">
        <f t="shared" si="271"/>
        <v xml:space="preserve"> </v>
      </c>
      <c r="K267" s="290" t="str">
        <f t="shared" si="287"/>
        <v xml:space="preserve"> </v>
      </c>
      <c r="L267" s="290" t="str">
        <f t="shared" si="288"/>
        <v xml:space="preserve"> </v>
      </c>
      <c r="M267" s="290" t="str">
        <f t="shared" si="289"/>
        <v xml:space="preserve"> </v>
      </c>
      <c r="N267" s="290" t="str">
        <f t="shared" si="268"/>
        <v xml:space="preserve"> </v>
      </c>
      <c r="O267" s="290" t="str">
        <f t="shared" si="290"/>
        <v xml:space="preserve"> </v>
      </c>
      <c r="P267" s="290" t="str">
        <f t="shared" si="291"/>
        <v xml:space="preserve"> </v>
      </c>
      <c r="Q267" s="290" t="str">
        <f t="shared" si="292"/>
        <v xml:space="preserve"> </v>
      </c>
      <c r="R267" s="290" t="str">
        <f t="shared" si="293"/>
        <v xml:space="preserve"> </v>
      </c>
      <c r="S267" s="290" t="str">
        <f t="shared" si="294"/>
        <v xml:space="preserve"> </v>
      </c>
      <c r="T267" s="290" t="str">
        <f t="shared" si="295"/>
        <v xml:space="preserve"> </v>
      </c>
      <c r="U267" s="290" t="str">
        <f t="shared" si="296"/>
        <v xml:space="preserve"> </v>
      </c>
      <c r="V267" s="290" t="str">
        <f t="shared" si="297"/>
        <v xml:space="preserve"> </v>
      </c>
      <c r="W267" s="290" t="str">
        <f t="shared" si="298"/>
        <v xml:space="preserve"> </v>
      </c>
      <c r="X267" s="290" t="str">
        <f t="shared" si="299"/>
        <v xml:space="preserve"> </v>
      </c>
      <c r="Y267" s="290" t="str">
        <f t="shared" si="300"/>
        <v xml:space="preserve"> </v>
      </c>
      <c r="Z267" s="290" t="str">
        <f t="shared" si="301"/>
        <v xml:space="preserve"> </v>
      </c>
      <c r="AB267" s="281"/>
    </row>
    <row r="268" spans="2:28" ht="29.25" customHeight="1">
      <c r="B268" s="164"/>
      <c r="C268" s="333" t="s">
        <v>65</v>
      </c>
      <c r="D268" s="335"/>
      <c r="E268" s="337"/>
      <c r="F268" s="339"/>
      <c r="G268" s="337"/>
      <c r="H268" s="337"/>
      <c r="I268" s="287">
        <v>0</v>
      </c>
      <c r="J268" s="287">
        <f t="shared" si="271"/>
        <v>0</v>
      </c>
      <c r="K268" s="287">
        <f t="shared" si="287"/>
        <v>0</v>
      </c>
      <c r="L268" s="287">
        <f t="shared" si="288"/>
        <v>0</v>
      </c>
      <c r="M268" s="287">
        <f t="shared" si="289"/>
        <v>0</v>
      </c>
      <c r="N268" s="287">
        <f t="shared" si="268"/>
        <v>0</v>
      </c>
      <c r="O268" s="287">
        <f t="shared" si="290"/>
        <v>0</v>
      </c>
      <c r="P268" s="287">
        <f t="shared" si="291"/>
        <v>0</v>
      </c>
      <c r="Q268" s="287">
        <f t="shared" si="292"/>
        <v>0</v>
      </c>
      <c r="R268" s="287">
        <f t="shared" si="293"/>
        <v>0</v>
      </c>
      <c r="S268" s="287">
        <f t="shared" si="294"/>
        <v>0</v>
      </c>
      <c r="T268" s="287">
        <f t="shared" si="295"/>
        <v>0</v>
      </c>
      <c r="U268" s="287">
        <f t="shared" si="296"/>
        <v>0</v>
      </c>
      <c r="V268" s="287">
        <f t="shared" si="297"/>
        <v>0</v>
      </c>
      <c r="W268" s="287">
        <f t="shared" si="298"/>
        <v>0</v>
      </c>
      <c r="X268" s="287">
        <f t="shared" si="299"/>
        <v>0</v>
      </c>
      <c r="Y268" s="287">
        <f t="shared" si="300"/>
        <v>0</v>
      </c>
      <c r="Z268" s="287">
        <f t="shared" si="301"/>
        <v>0</v>
      </c>
      <c r="AB268" s="281"/>
    </row>
    <row r="269" spans="2:28" ht="29.25" customHeight="1">
      <c r="B269" s="164"/>
      <c r="C269" s="334"/>
      <c r="D269" s="336"/>
      <c r="E269" s="338"/>
      <c r="F269" s="340"/>
      <c r="G269" s="338"/>
      <c r="H269" s="338"/>
      <c r="I269" s="290" t="s">
        <v>166</v>
      </c>
      <c r="J269" s="290" t="str">
        <f t="shared" si="271"/>
        <v xml:space="preserve"> </v>
      </c>
      <c r="K269" s="290" t="str">
        <f t="shared" si="287"/>
        <v xml:space="preserve"> </v>
      </c>
      <c r="L269" s="290" t="str">
        <f t="shared" si="288"/>
        <v xml:space="preserve"> </v>
      </c>
      <c r="M269" s="290" t="str">
        <f t="shared" si="289"/>
        <v xml:space="preserve"> </v>
      </c>
      <c r="N269" s="290" t="str">
        <f t="shared" si="268"/>
        <v xml:space="preserve"> </v>
      </c>
      <c r="O269" s="290" t="str">
        <f t="shared" si="290"/>
        <v xml:space="preserve"> </v>
      </c>
      <c r="P269" s="290" t="str">
        <f t="shared" si="291"/>
        <v xml:space="preserve"> </v>
      </c>
      <c r="Q269" s="290" t="str">
        <f t="shared" si="292"/>
        <v xml:space="preserve"> </v>
      </c>
      <c r="R269" s="290" t="str">
        <f t="shared" si="293"/>
        <v xml:space="preserve"> </v>
      </c>
      <c r="S269" s="290" t="str">
        <f t="shared" si="294"/>
        <v xml:space="preserve"> </v>
      </c>
      <c r="T269" s="290" t="str">
        <f t="shared" si="295"/>
        <v xml:space="preserve"> </v>
      </c>
      <c r="U269" s="290" t="str">
        <f t="shared" si="296"/>
        <v xml:space="preserve"> </v>
      </c>
      <c r="V269" s="290" t="str">
        <f t="shared" si="297"/>
        <v xml:space="preserve"> </v>
      </c>
      <c r="W269" s="290" t="str">
        <f t="shared" si="298"/>
        <v xml:space="preserve"> </v>
      </c>
      <c r="X269" s="290" t="str">
        <f t="shared" si="299"/>
        <v xml:space="preserve"> </v>
      </c>
      <c r="Y269" s="290" t="str">
        <f t="shared" si="300"/>
        <v xml:space="preserve"> </v>
      </c>
      <c r="Z269" s="290" t="str">
        <f t="shared" si="301"/>
        <v xml:space="preserve"> </v>
      </c>
      <c r="AB269" s="281"/>
    </row>
    <row r="270" spans="2:28" ht="29.25" customHeight="1">
      <c r="B270" s="164"/>
      <c r="C270" s="333" t="s">
        <v>66</v>
      </c>
      <c r="D270" s="335"/>
      <c r="E270" s="337"/>
      <c r="F270" s="339"/>
      <c r="G270" s="337"/>
      <c r="H270" s="337"/>
      <c r="I270" s="287">
        <v>0</v>
      </c>
      <c r="J270" s="287">
        <f t="shared" si="271"/>
        <v>0</v>
      </c>
      <c r="K270" s="287">
        <f t="shared" si="287"/>
        <v>0</v>
      </c>
      <c r="L270" s="287">
        <f t="shared" si="288"/>
        <v>0</v>
      </c>
      <c r="M270" s="287">
        <f t="shared" si="289"/>
        <v>0</v>
      </c>
      <c r="N270" s="287">
        <f t="shared" si="268"/>
        <v>0</v>
      </c>
      <c r="O270" s="287">
        <f t="shared" si="290"/>
        <v>0</v>
      </c>
      <c r="P270" s="287">
        <f t="shared" si="291"/>
        <v>0</v>
      </c>
      <c r="Q270" s="287">
        <f t="shared" si="292"/>
        <v>0</v>
      </c>
      <c r="R270" s="287">
        <f t="shared" si="293"/>
        <v>0</v>
      </c>
      <c r="S270" s="287">
        <f t="shared" si="294"/>
        <v>0</v>
      </c>
      <c r="T270" s="287">
        <f t="shared" si="295"/>
        <v>0</v>
      </c>
      <c r="U270" s="287">
        <f t="shared" si="296"/>
        <v>0</v>
      </c>
      <c r="V270" s="287">
        <f t="shared" si="297"/>
        <v>0</v>
      </c>
      <c r="W270" s="287">
        <f t="shared" si="298"/>
        <v>0</v>
      </c>
      <c r="X270" s="287">
        <f t="shared" si="299"/>
        <v>0</v>
      </c>
      <c r="Y270" s="287">
        <f t="shared" si="300"/>
        <v>0</v>
      </c>
      <c r="Z270" s="287">
        <f t="shared" si="301"/>
        <v>0</v>
      </c>
      <c r="AB270" s="281"/>
    </row>
    <row r="271" spans="2:28" ht="29.25" customHeight="1">
      <c r="B271" s="164"/>
      <c r="C271" s="334"/>
      <c r="D271" s="336"/>
      <c r="E271" s="338"/>
      <c r="F271" s="340"/>
      <c r="G271" s="338"/>
      <c r="H271" s="338"/>
      <c r="I271" s="290" t="s">
        <v>166</v>
      </c>
      <c r="J271" s="290" t="str">
        <f t="shared" si="271"/>
        <v xml:space="preserve"> </v>
      </c>
      <c r="K271" s="290" t="str">
        <f t="shared" si="287"/>
        <v xml:space="preserve"> </v>
      </c>
      <c r="L271" s="290" t="str">
        <f t="shared" si="288"/>
        <v xml:space="preserve"> </v>
      </c>
      <c r="M271" s="290" t="str">
        <f t="shared" si="289"/>
        <v xml:space="preserve"> </v>
      </c>
      <c r="N271" s="290" t="str">
        <f t="shared" si="268"/>
        <v xml:space="preserve"> </v>
      </c>
      <c r="O271" s="290" t="str">
        <f t="shared" si="290"/>
        <v xml:space="preserve"> </v>
      </c>
      <c r="P271" s="290" t="str">
        <f t="shared" si="291"/>
        <v xml:space="preserve"> </v>
      </c>
      <c r="Q271" s="290" t="str">
        <f t="shared" si="292"/>
        <v xml:space="preserve"> </v>
      </c>
      <c r="R271" s="290" t="str">
        <f t="shared" si="293"/>
        <v xml:space="preserve"> </v>
      </c>
      <c r="S271" s="290" t="str">
        <f t="shared" si="294"/>
        <v xml:space="preserve"> </v>
      </c>
      <c r="T271" s="290" t="str">
        <f t="shared" si="295"/>
        <v xml:space="preserve"> </v>
      </c>
      <c r="U271" s="290" t="str">
        <f t="shared" si="296"/>
        <v xml:space="preserve"> </v>
      </c>
      <c r="V271" s="290" t="str">
        <f t="shared" si="297"/>
        <v xml:space="preserve"> </v>
      </c>
      <c r="W271" s="290" t="str">
        <f t="shared" si="298"/>
        <v xml:space="preserve"> </v>
      </c>
      <c r="X271" s="290" t="str">
        <f t="shared" si="299"/>
        <v xml:space="preserve"> </v>
      </c>
      <c r="Y271" s="290" t="str">
        <f t="shared" si="300"/>
        <v xml:space="preserve"> </v>
      </c>
      <c r="Z271" s="290" t="str">
        <f t="shared" si="301"/>
        <v xml:space="preserve"> </v>
      </c>
      <c r="AB271" s="281"/>
    </row>
    <row r="272" spans="2:28" ht="29.25" customHeight="1">
      <c r="B272" s="164"/>
      <c r="C272" s="333" t="s">
        <v>243</v>
      </c>
      <c r="D272" s="335"/>
      <c r="E272" s="337"/>
      <c r="F272" s="339"/>
      <c r="G272" s="337"/>
      <c r="H272" s="337"/>
      <c r="I272" s="287">
        <v>0</v>
      </c>
      <c r="J272" s="287">
        <f t="shared" si="271"/>
        <v>0</v>
      </c>
      <c r="K272" s="287">
        <f t="shared" si="287"/>
        <v>0</v>
      </c>
      <c r="L272" s="287">
        <f t="shared" si="288"/>
        <v>0</v>
      </c>
      <c r="M272" s="287">
        <f t="shared" si="289"/>
        <v>0</v>
      </c>
      <c r="N272" s="287">
        <f t="shared" si="268"/>
        <v>0</v>
      </c>
      <c r="O272" s="287">
        <f t="shared" si="290"/>
        <v>0</v>
      </c>
      <c r="P272" s="287">
        <f t="shared" si="291"/>
        <v>0</v>
      </c>
      <c r="Q272" s="287">
        <f t="shared" si="292"/>
        <v>0</v>
      </c>
      <c r="R272" s="287">
        <f t="shared" si="293"/>
        <v>0</v>
      </c>
      <c r="S272" s="287">
        <f t="shared" si="294"/>
        <v>0</v>
      </c>
      <c r="T272" s="287">
        <f t="shared" si="295"/>
        <v>0</v>
      </c>
      <c r="U272" s="287">
        <f t="shared" si="296"/>
        <v>0</v>
      </c>
      <c r="V272" s="287">
        <f t="shared" si="297"/>
        <v>0</v>
      </c>
      <c r="W272" s="287">
        <f t="shared" si="298"/>
        <v>0</v>
      </c>
      <c r="X272" s="287">
        <f t="shared" si="299"/>
        <v>0</v>
      </c>
      <c r="Y272" s="287">
        <f t="shared" si="300"/>
        <v>0</v>
      </c>
      <c r="Z272" s="287">
        <f t="shared" si="301"/>
        <v>0</v>
      </c>
      <c r="AB272" s="281"/>
    </row>
    <row r="273" spans="1:28" ht="29.25" customHeight="1">
      <c r="B273" s="164"/>
      <c r="C273" s="334"/>
      <c r="D273" s="336"/>
      <c r="E273" s="338"/>
      <c r="F273" s="340"/>
      <c r="G273" s="338"/>
      <c r="H273" s="338"/>
      <c r="I273" s="290" t="s">
        <v>166</v>
      </c>
      <c r="J273" s="290" t="str">
        <f t="shared" si="271"/>
        <v xml:space="preserve"> </v>
      </c>
      <c r="K273" s="290" t="str">
        <f t="shared" si="287"/>
        <v xml:space="preserve"> </v>
      </c>
      <c r="L273" s="290" t="str">
        <f t="shared" si="288"/>
        <v xml:space="preserve"> </v>
      </c>
      <c r="M273" s="290" t="str">
        <f t="shared" si="289"/>
        <v xml:space="preserve"> </v>
      </c>
      <c r="N273" s="290" t="str">
        <f t="shared" si="268"/>
        <v xml:space="preserve"> </v>
      </c>
      <c r="O273" s="290" t="str">
        <f t="shared" si="290"/>
        <v xml:space="preserve"> </v>
      </c>
      <c r="P273" s="290" t="str">
        <f t="shared" si="291"/>
        <v xml:space="preserve"> </v>
      </c>
      <c r="Q273" s="290" t="str">
        <f t="shared" si="292"/>
        <v xml:space="preserve"> </v>
      </c>
      <c r="R273" s="290" t="str">
        <f t="shared" si="293"/>
        <v xml:space="preserve"> </v>
      </c>
      <c r="S273" s="290" t="str">
        <f t="shared" si="294"/>
        <v xml:space="preserve"> </v>
      </c>
      <c r="T273" s="290" t="str">
        <f t="shared" si="295"/>
        <v xml:space="preserve"> </v>
      </c>
      <c r="U273" s="290" t="str">
        <f t="shared" si="296"/>
        <v xml:space="preserve"> </v>
      </c>
      <c r="V273" s="290" t="str">
        <f t="shared" si="297"/>
        <v xml:space="preserve"> </v>
      </c>
      <c r="W273" s="290" t="str">
        <f t="shared" si="298"/>
        <v xml:space="preserve"> </v>
      </c>
      <c r="X273" s="290" t="str">
        <f t="shared" si="299"/>
        <v xml:space="preserve"> </v>
      </c>
      <c r="Y273" s="290" t="str">
        <f t="shared" si="300"/>
        <v xml:space="preserve"> </v>
      </c>
      <c r="Z273" s="290" t="str">
        <f t="shared" si="301"/>
        <v xml:space="preserve"> </v>
      </c>
      <c r="AB273" s="281"/>
    </row>
    <row r="274" spans="1:28" ht="29.25" customHeight="1">
      <c r="B274" s="164"/>
      <c r="C274" s="333" t="s">
        <v>244</v>
      </c>
      <c r="D274" s="335"/>
      <c r="E274" s="337"/>
      <c r="F274" s="339"/>
      <c r="G274" s="337"/>
      <c r="H274" s="337"/>
      <c r="I274" s="287">
        <v>0</v>
      </c>
      <c r="J274" s="287">
        <f t="shared" si="271"/>
        <v>0</v>
      </c>
      <c r="K274" s="287">
        <f t="shared" si="287"/>
        <v>0</v>
      </c>
      <c r="L274" s="287">
        <f t="shared" si="288"/>
        <v>0</v>
      </c>
      <c r="M274" s="287">
        <f t="shared" si="289"/>
        <v>0</v>
      </c>
      <c r="N274" s="287">
        <f t="shared" si="268"/>
        <v>0</v>
      </c>
      <c r="O274" s="287">
        <f t="shared" si="290"/>
        <v>0</v>
      </c>
      <c r="P274" s="287">
        <f t="shared" si="291"/>
        <v>0</v>
      </c>
      <c r="Q274" s="287">
        <f t="shared" si="292"/>
        <v>0</v>
      </c>
      <c r="R274" s="287">
        <f t="shared" si="293"/>
        <v>0</v>
      </c>
      <c r="S274" s="287">
        <f t="shared" si="294"/>
        <v>0</v>
      </c>
      <c r="T274" s="287">
        <f t="shared" si="295"/>
        <v>0</v>
      </c>
      <c r="U274" s="287">
        <f t="shared" si="296"/>
        <v>0</v>
      </c>
      <c r="V274" s="287">
        <f t="shared" si="297"/>
        <v>0</v>
      </c>
      <c r="W274" s="287">
        <f t="shared" si="298"/>
        <v>0</v>
      </c>
      <c r="X274" s="287">
        <f t="shared" si="299"/>
        <v>0</v>
      </c>
      <c r="Y274" s="287">
        <f t="shared" si="300"/>
        <v>0</v>
      </c>
      <c r="Z274" s="287">
        <f t="shared" si="301"/>
        <v>0</v>
      </c>
      <c r="AB274" s="281"/>
    </row>
    <row r="275" spans="1:28" ht="29.25" customHeight="1">
      <c r="B275" s="164"/>
      <c r="C275" s="334"/>
      <c r="D275" s="336"/>
      <c r="E275" s="338"/>
      <c r="F275" s="340"/>
      <c r="G275" s="338"/>
      <c r="H275" s="338"/>
      <c r="I275" s="290" t="s">
        <v>166</v>
      </c>
      <c r="J275" s="290" t="str">
        <f t="shared" si="271"/>
        <v xml:space="preserve"> </v>
      </c>
      <c r="K275" s="290" t="str">
        <f t="shared" si="287"/>
        <v xml:space="preserve"> </v>
      </c>
      <c r="L275" s="290" t="str">
        <f t="shared" si="288"/>
        <v xml:space="preserve"> </v>
      </c>
      <c r="M275" s="290" t="str">
        <f t="shared" si="289"/>
        <v xml:space="preserve"> </v>
      </c>
      <c r="N275" s="290" t="str">
        <f t="shared" si="268"/>
        <v xml:space="preserve"> </v>
      </c>
      <c r="O275" s="290" t="str">
        <f t="shared" si="290"/>
        <v xml:space="preserve"> </v>
      </c>
      <c r="P275" s="290" t="str">
        <f t="shared" si="291"/>
        <v xml:space="preserve"> </v>
      </c>
      <c r="Q275" s="290" t="str">
        <f t="shared" si="292"/>
        <v xml:space="preserve"> </v>
      </c>
      <c r="R275" s="290" t="str">
        <f t="shared" si="293"/>
        <v xml:space="preserve"> </v>
      </c>
      <c r="S275" s="290" t="str">
        <f t="shared" si="294"/>
        <v xml:space="preserve"> </v>
      </c>
      <c r="T275" s="290" t="str">
        <f t="shared" si="295"/>
        <v xml:space="preserve"> </v>
      </c>
      <c r="U275" s="290" t="str">
        <f t="shared" si="296"/>
        <v xml:space="preserve"> </v>
      </c>
      <c r="V275" s="290" t="str">
        <f t="shared" si="297"/>
        <v xml:space="preserve"> </v>
      </c>
      <c r="W275" s="290" t="str">
        <f t="shared" si="298"/>
        <v xml:space="preserve"> </v>
      </c>
      <c r="X275" s="290" t="str">
        <f t="shared" si="299"/>
        <v xml:space="preserve"> </v>
      </c>
      <c r="Y275" s="290" t="str">
        <f t="shared" si="300"/>
        <v xml:space="preserve"> </v>
      </c>
      <c r="Z275" s="290" t="str">
        <f t="shared" si="301"/>
        <v xml:space="preserve"> </v>
      </c>
      <c r="AB275" s="281"/>
    </row>
    <row r="276" spans="1:28" ht="29.25" customHeight="1">
      <c r="B276" s="164"/>
      <c r="C276" s="333" t="s">
        <v>261</v>
      </c>
      <c r="D276" s="335"/>
      <c r="E276" s="337"/>
      <c r="F276" s="339"/>
      <c r="G276" s="337"/>
      <c r="H276" s="337"/>
      <c r="I276" s="287">
        <v>0</v>
      </c>
      <c r="J276" s="287">
        <f t="shared" si="271"/>
        <v>0</v>
      </c>
      <c r="K276" s="287">
        <f t="shared" ref="K276:K281" si="302">J276</f>
        <v>0</v>
      </c>
      <c r="L276" s="287">
        <f t="shared" ref="L276:L281" si="303">K276</f>
        <v>0</v>
      </c>
      <c r="M276" s="287">
        <f t="shared" ref="M276:M281" si="304">L276</f>
        <v>0</v>
      </c>
      <c r="N276" s="287">
        <f t="shared" si="268"/>
        <v>0</v>
      </c>
      <c r="O276" s="287">
        <f t="shared" ref="O276:O281" si="305">N276</f>
        <v>0</v>
      </c>
      <c r="P276" s="287">
        <f t="shared" ref="P276:P281" si="306">O276</f>
        <v>0</v>
      </c>
      <c r="Q276" s="287">
        <f t="shared" ref="Q276:Q281" si="307">P276</f>
        <v>0</v>
      </c>
      <c r="R276" s="287">
        <f t="shared" ref="R276:R281" si="308">Q276</f>
        <v>0</v>
      </c>
      <c r="S276" s="287">
        <f t="shared" ref="S276:S281" si="309">R276</f>
        <v>0</v>
      </c>
      <c r="T276" s="287">
        <f t="shared" ref="T276:T281" si="310">S276</f>
        <v>0</v>
      </c>
      <c r="U276" s="287">
        <f t="shared" ref="U276:U281" si="311">T276</f>
        <v>0</v>
      </c>
      <c r="V276" s="287">
        <f t="shared" ref="V276:V281" si="312">U276</f>
        <v>0</v>
      </c>
      <c r="W276" s="287">
        <f t="shared" ref="W276:W281" si="313">V276</f>
        <v>0</v>
      </c>
      <c r="X276" s="287">
        <f t="shared" ref="X276:X281" si="314">W276</f>
        <v>0</v>
      </c>
      <c r="Y276" s="287">
        <f t="shared" ref="Y276:Y281" si="315">X276</f>
        <v>0</v>
      </c>
      <c r="Z276" s="287">
        <f t="shared" ref="Z276:Z281" si="316">Y276</f>
        <v>0</v>
      </c>
      <c r="AB276" s="281"/>
    </row>
    <row r="277" spans="1:28" ht="29.25" customHeight="1">
      <c r="B277" s="164"/>
      <c r="C277" s="334"/>
      <c r="D277" s="336"/>
      <c r="E277" s="338"/>
      <c r="F277" s="340"/>
      <c r="G277" s="338"/>
      <c r="H277" s="338"/>
      <c r="I277" s="290" t="s">
        <v>166</v>
      </c>
      <c r="J277" s="290" t="str">
        <f t="shared" si="271"/>
        <v xml:space="preserve"> </v>
      </c>
      <c r="K277" s="290" t="str">
        <f t="shared" si="302"/>
        <v xml:space="preserve"> </v>
      </c>
      <c r="L277" s="290" t="str">
        <f t="shared" si="303"/>
        <v xml:space="preserve"> </v>
      </c>
      <c r="M277" s="290" t="str">
        <f t="shared" si="304"/>
        <v xml:space="preserve"> </v>
      </c>
      <c r="N277" s="290" t="str">
        <f t="shared" si="268"/>
        <v xml:space="preserve"> </v>
      </c>
      <c r="O277" s="290" t="str">
        <f t="shared" si="305"/>
        <v xml:space="preserve"> </v>
      </c>
      <c r="P277" s="290" t="str">
        <f t="shared" si="306"/>
        <v xml:space="preserve"> </v>
      </c>
      <c r="Q277" s="290" t="str">
        <f t="shared" si="307"/>
        <v xml:space="preserve"> </v>
      </c>
      <c r="R277" s="290" t="str">
        <f t="shared" si="308"/>
        <v xml:space="preserve"> </v>
      </c>
      <c r="S277" s="290" t="str">
        <f t="shared" si="309"/>
        <v xml:space="preserve"> </v>
      </c>
      <c r="T277" s="290" t="str">
        <f t="shared" si="310"/>
        <v xml:space="preserve"> </v>
      </c>
      <c r="U277" s="290" t="str">
        <f t="shared" si="311"/>
        <v xml:space="preserve"> </v>
      </c>
      <c r="V277" s="290" t="str">
        <f t="shared" si="312"/>
        <v xml:space="preserve"> </v>
      </c>
      <c r="W277" s="290" t="str">
        <f t="shared" si="313"/>
        <v xml:space="preserve"> </v>
      </c>
      <c r="X277" s="290" t="str">
        <f t="shared" si="314"/>
        <v xml:space="preserve"> </v>
      </c>
      <c r="Y277" s="290" t="str">
        <f t="shared" si="315"/>
        <v xml:space="preserve"> </v>
      </c>
      <c r="Z277" s="290" t="str">
        <f t="shared" si="316"/>
        <v xml:space="preserve"> </v>
      </c>
      <c r="AB277" s="281"/>
    </row>
    <row r="278" spans="1:28" ht="29.25" customHeight="1">
      <c r="A278" s="305"/>
      <c r="B278" s="164"/>
      <c r="C278" s="333" t="s">
        <v>262</v>
      </c>
      <c r="D278" s="335"/>
      <c r="E278" s="337"/>
      <c r="F278" s="339"/>
      <c r="G278" s="337"/>
      <c r="H278" s="337"/>
      <c r="I278" s="287">
        <v>0</v>
      </c>
      <c r="J278" s="287">
        <f t="shared" si="271"/>
        <v>0</v>
      </c>
      <c r="K278" s="287">
        <f t="shared" si="302"/>
        <v>0</v>
      </c>
      <c r="L278" s="287">
        <f t="shared" si="303"/>
        <v>0</v>
      </c>
      <c r="M278" s="287">
        <f t="shared" si="304"/>
        <v>0</v>
      </c>
      <c r="N278" s="287">
        <f t="shared" si="268"/>
        <v>0</v>
      </c>
      <c r="O278" s="287">
        <f t="shared" si="305"/>
        <v>0</v>
      </c>
      <c r="P278" s="287">
        <f t="shared" si="306"/>
        <v>0</v>
      </c>
      <c r="Q278" s="287">
        <f t="shared" si="307"/>
        <v>0</v>
      </c>
      <c r="R278" s="287">
        <f t="shared" si="308"/>
        <v>0</v>
      </c>
      <c r="S278" s="287">
        <f t="shared" si="309"/>
        <v>0</v>
      </c>
      <c r="T278" s="287">
        <f t="shared" si="310"/>
        <v>0</v>
      </c>
      <c r="U278" s="287">
        <f t="shared" si="311"/>
        <v>0</v>
      </c>
      <c r="V278" s="287">
        <f t="shared" si="312"/>
        <v>0</v>
      </c>
      <c r="W278" s="287">
        <f t="shared" si="313"/>
        <v>0</v>
      </c>
      <c r="X278" s="287">
        <f t="shared" si="314"/>
        <v>0</v>
      </c>
      <c r="Y278" s="287">
        <f t="shared" si="315"/>
        <v>0</v>
      </c>
      <c r="Z278" s="287">
        <f t="shared" si="316"/>
        <v>0</v>
      </c>
      <c r="AB278" s="281"/>
    </row>
    <row r="279" spans="1:28" ht="29.25" customHeight="1">
      <c r="A279" s="305"/>
      <c r="B279" s="164"/>
      <c r="C279" s="334"/>
      <c r="D279" s="336"/>
      <c r="E279" s="338"/>
      <c r="F279" s="340"/>
      <c r="G279" s="338"/>
      <c r="H279" s="338"/>
      <c r="I279" s="290" t="s">
        <v>166</v>
      </c>
      <c r="J279" s="290" t="str">
        <f t="shared" si="271"/>
        <v xml:space="preserve"> </v>
      </c>
      <c r="K279" s="290" t="str">
        <f t="shared" si="302"/>
        <v xml:space="preserve"> </v>
      </c>
      <c r="L279" s="290" t="str">
        <f t="shared" si="303"/>
        <v xml:space="preserve"> </v>
      </c>
      <c r="M279" s="290" t="str">
        <f t="shared" si="304"/>
        <v xml:space="preserve"> </v>
      </c>
      <c r="N279" s="290" t="str">
        <f t="shared" si="268"/>
        <v xml:space="preserve"> </v>
      </c>
      <c r="O279" s="290" t="str">
        <f t="shared" si="305"/>
        <v xml:space="preserve"> </v>
      </c>
      <c r="P279" s="290" t="str">
        <f t="shared" si="306"/>
        <v xml:space="preserve"> </v>
      </c>
      <c r="Q279" s="290" t="str">
        <f t="shared" si="307"/>
        <v xml:space="preserve"> </v>
      </c>
      <c r="R279" s="290" t="str">
        <f t="shared" si="308"/>
        <v xml:space="preserve"> </v>
      </c>
      <c r="S279" s="290" t="str">
        <f t="shared" si="309"/>
        <v xml:space="preserve"> </v>
      </c>
      <c r="T279" s="290" t="str">
        <f t="shared" si="310"/>
        <v xml:space="preserve"> </v>
      </c>
      <c r="U279" s="290" t="str">
        <f t="shared" si="311"/>
        <v xml:space="preserve"> </v>
      </c>
      <c r="V279" s="290" t="str">
        <f t="shared" si="312"/>
        <v xml:space="preserve"> </v>
      </c>
      <c r="W279" s="290" t="str">
        <f t="shared" si="313"/>
        <v xml:space="preserve"> </v>
      </c>
      <c r="X279" s="290" t="str">
        <f t="shared" si="314"/>
        <v xml:space="preserve"> </v>
      </c>
      <c r="Y279" s="290" t="str">
        <f t="shared" si="315"/>
        <v xml:space="preserve"> </v>
      </c>
      <c r="Z279" s="290" t="str">
        <f t="shared" si="316"/>
        <v xml:space="preserve"> </v>
      </c>
      <c r="AB279" s="281"/>
    </row>
    <row r="280" spans="1:28" ht="29.25" customHeight="1">
      <c r="A280" s="305"/>
      <c r="B280" s="164"/>
      <c r="C280" s="333" t="s">
        <v>263</v>
      </c>
      <c r="D280" s="335"/>
      <c r="E280" s="337"/>
      <c r="F280" s="339"/>
      <c r="G280" s="337"/>
      <c r="H280" s="337"/>
      <c r="I280" s="287">
        <v>0</v>
      </c>
      <c r="J280" s="287">
        <f t="shared" si="271"/>
        <v>0</v>
      </c>
      <c r="K280" s="287">
        <f t="shared" si="302"/>
        <v>0</v>
      </c>
      <c r="L280" s="287">
        <f t="shared" si="303"/>
        <v>0</v>
      </c>
      <c r="M280" s="287">
        <f t="shared" si="304"/>
        <v>0</v>
      </c>
      <c r="N280" s="287">
        <f t="shared" si="268"/>
        <v>0</v>
      </c>
      <c r="O280" s="287">
        <f t="shared" si="305"/>
        <v>0</v>
      </c>
      <c r="P280" s="287">
        <f t="shared" si="306"/>
        <v>0</v>
      </c>
      <c r="Q280" s="287">
        <f t="shared" si="307"/>
        <v>0</v>
      </c>
      <c r="R280" s="287">
        <f t="shared" si="308"/>
        <v>0</v>
      </c>
      <c r="S280" s="287">
        <f t="shared" si="309"/>
        <v>0</v>
      </c>
      <c r="T280" s="287">
        <f t="shared" si="310"/>
        <v>0</v>
      </c>
      <c r="U280" s="287">
        <f t="shared" si="311"/>
        <v>0</v>
      </c>
      <c r="V280" s="287">
        <f t="shared" si="312"/>
        <v>0</v>
      </c>
      <c r="W280" s="287">
        <f t="shared" si="313"/>
        <v>0</v>
      </c>
      <c r="X280" s="287">
        <f t="shared" si="314"/>
        <v>0</v>
      </c>
      <c r="Y280" s="287">
        <f t="shared" si="315"/>
        <v>0</v>
      </c>
      <c r="Z280" s="287">
        <f t="shared" si="316"/>
        <v>0</v>
      </c>
      <c r="AB280" s="281"/>
    </row>
    <row r="281" spans="1:28" ht="29.25" customHeight="1">
      <c r="A281" s="305"/>
      <c r="B281" s="164"/>
      <c r="C281" s="334"/>
      <c r="D281" s="336"/>
      <c r="E281" s="338"/>
      <c r="F281" s="340"/>
      <c r="G281" s="338"/>
      <c r="H281" s="338"/>
      <c r="I281" s="290" t="s">
        <v>166</v>
      </c>
      <c r="J281" s="290" t="str">
        <f t="shared" si="271"/>
        <v xml:space="preserve"> </v>
      </c>
      <c r="K281" s="290" t="str">
        <f t="shared" si="302"/>
        <v xml:space="preserve"> </v>
      </c>
      <c r="L281" s="290" t="str">
        <f t="shared" si="303"/>
        <v xml:space="preserve"> </v>
      </c>
      <c r="M281" s="290" t="str">
        <f t="shared" si="304"/>
        <v xml:space="preserve"> </v>
      </c>
      <c r="N281" s="290" t="str">
        <f t="shared" si="268"/>
        <v xml:space="preserve"> </v>
      </c>
      <c r="O281" s="290" t="str">
        <f t="shared" si="305"/>
        <v xml:space="preserve"> </v>
      </c>
      <c r="P281" s="290" t="str">
        <f t="shared" si="306"/>
        <v xml:space="preserve"> </v>
      </c>
      <c r="Q281" s="290" t="str">
        <f t="shared" si="307"/>
        <v xml:space="preserve"> </v>
      </c>
      <c r="R281" s="290" t="str">
        <f t="shared" si="308"/>
        <v xml:space="preserve"> </v>
      </c>
      <c r="S281" s="290" t="str">
        <f t="shared" si="309"/>
        <v xml:space="preserve"> </v>
      </c>
      <c r="T281" s="290" t="str">
        <f t="shared" si="310"/>
        <v xml:space="preserve"> </v>
      </c>
      <c r="U281" s="290" t="str">
        <f t="shared" si="311"/>
        <v xml:space="preserve"> </v>
      </c>
      <c r="V281" s="290" t="str">
        <f t="shared" si="312"/>
        <v xml:space="preserve"> </v>
      </c>
      <c r="W281" s="290" t="str">
        <f t="shared" si="313"/>
        <v xml:space="preserve"> </v>
      </c>
      <c r="X281" s="290" t="str">
        <f t="shared" si="314"/>
        <v xml:space="preserve"> </v>
      </c>
      <c r="Y281" s="290" t="str">
        <f t="shared" si="315"/>
        <v xml:space="preserve"> </v>
      </c>
      <c r="Z281" s="290" t="str">
        <f t="shared" si="316"/>
        <v xml:space="preserve"> </v>
      </c>
      <c r="AB281" s="281"/>
    </row>
    <row r="282" spans="1:28" s="153" customFormat="1" ht="85.5" customHeight="1">
      <c r="A282" s="305"/>
    </row>
    <row r="283" spans="1:28" s="153" customFormat="1" ht="85.5" customHeight="1">
      <c r="A283" s="305"/>
    </row>
    <row r="284" spans="1:28" s="153" customFormat="1" ht="85.5" customHeight="1">
      <c r="A284" s="305"/>
    </row>
    <row r="285" spans="1:28" s="153" customFormat="1" ht="85.5" customHeight="1">
      <c r="A285" s="305"/>
    </row>
    <row r="286" spans="1:28" s="188" customFormat="1" ht="85.5" customHeight="1"/>
    <row r="287" spans="1:28" s="188" customFormat="1" ht="66" customHeight="1"/>
    <row r="288" spans="1:28" s="188" customFormat="1" ht="66" customHeight="1"/>
    <row r="289" spans="1:1" s="188" customFormat="1">
      <c r="A289" s="154"/>
    </row>
    <row r="291" spans="1:1">
      <c r="A291" s="154"/>
    </row>
    <row r="293" spans="1:1">
      <c r="A293" s="154"/>
    </row>
    <row r="295" spans="1:1">
      <c r="A295" s="154"/>
    </row>
    <row r="297" spans="1:1">
      <c r="A297" s="154"/>
    </row>
    <row r="299" spans="1:1">
      <c r="A299" s="154"/>
    </row>
    <row r="301" spans="1:1">
      <c r="A301" s="154"/>
    </row>
    <row r="303" spans="1:1">
      <c r="A303" s="154"/>
    </row>
    <row r="305" spans="1:1">
      <c r="A305" s="154"/>
    </row>
    <row r="307" spans="1:1">
      <c r="A307" s="154"/>
    </row>
    <row r="309" spans="1:1">
      <c r="A309" s="154"/>
    </row>
    <row r="311" spans="1:1">
      <c r="A311" s="154"/>
    </row>
    <row r="313" spans="1:1">
      <c r="A313" s="154"/>
    </row>
    <row r="315" spans="1:1">
      <c r="A315" s="154"/>
    </row>
    <row r="317" spans="1:1">
      <c r="A317" s="154"/>
    </row>
    <row r="319" spans="1:1">
      <c r="A319" s="154"/>
    </row>
    <row r="321" spans="1:1">
      <c r="A321" s="154"/>
    </row>
  </sheetData>
  <sheetProtection formatCells="0" formatColumns="0" formatRows="0" selectLockedCells="1"/>
  <dataConsolidate link="1"/>
  <customSheetViews>
    <customSheetView guid="{A6AA0E88-0E45-4814-B902-F1105CB400F0}" scale="50" showPageBreaks="1" showGridLines="0" printArea="1" hiddenColumns="1" topLeftCell="B1">
      <selection activeCell="I9" sqref="I9"/>
      <rowBreaks count="7" manualBreakCount="7">
        <brk id="23" min="1" max="11" man="1"/>
        <brk id="43" max="16383" man="1"/>
        <brk id="65" max="16383" man="1"/>
        <brk id="87" max="16383" man="1"/>
        <brk id="104" max="16383" man="1"/>
        <brk id="121" max="16383" man="1"/>
        <brk id="138" max="16383" man="1"/>
      </rowBreaks>
      <pageMargins left="0.7" right="0.7" top="0.78740157499999996" bottom="0.78740157499999996" header="0.3" footer="0.3"/>
      <printOptions horizontalCentered="1" verticalCentered="1"/>
    </customSheetView>
  </customSheetViews>
  <mergeCells count="706">
    <mergeCell ref="H67:H68"/>
    <mergeCell ref="E182:E183"/>
    <mergeCell ref="E206:E207"/>
    <mergeCell ref="C98:C99"/>
    <mergeCell ref="D98:D99"/>
    <mergeCell ref="E98:E99"/>
    <mergeCell ref="F98:F99"/>
    <mergeCell ref="G98:G99"/>
    <mergeCell ref="H98:H99"/>
    <mergeCell ref="C100:C101"/>
    <mergeCell ref="D100:D101"/>
    <mergeCell ref="E100:E101"/>
    <mergeCell ref="F100:F101"/>
    <mergeCell ref="G100:G101"/>
    <mergeCell ref="H100:H101"/>
    <mergeCell ref="E78:E79"/>
    <mergeCell ref="F78:F79"/>
    <mergeCell ref="F80:F81"/>
    <mergeCell ref="G78:G79"/>
    <mergeCell ref="E76:E77"/>
    <mergeCell ref="F76:F77"/>
    <mergeCell ref="E120:E121"/>
    <mergeCell ref="E122:E123"/>
    <mergeCell ref="G86:G87"/>
    <mergeCell ref="F280:F281"/>
    <mergeCell ref="G278:G279"/>
    <mergeCell ref="G280:G281"/>
    <mergeCell ref="H280:H281"/>
    <mergeCell ref="G272:G273"/>
    <mergeCell ref="G276:G277"/>
    <mergeCell ref="F278:F279"/>
    <mergeCell ref="D254:D255"/>
    <mergeCell ref="E254:E255"/>
    <mergeCell ref="H254:H255"/>
    <mergeCell ref="F254:F255"/>
    <mergeCell ref="G260:G261"/>
    <mergeCell ref="H260:H261"/>
    <mergeCell ref="G262:G263"/>
    <mergeCell ref="H262:H263"/>
    <mergeCell ref="F260:F261"/>
    <mergeCell ref="H278:H279"/>
    <mergeCell ref="G254:G255"/>
    <mergeCell ref="F258:F259"/>
    <mergeCell ref="H256:H257"/>
    <mergeCell ref="G256:G257"/>
    <mergeCell ref="F264:F265"/>
    <mergeCell ref="H258:H259"/>
    <mergeCell ref="H264:H265"/>
    <mergeCell ref="C280:C281"/>
    <mergeCell ref="D280:D281"/>
    <mergeCell ref="E280:E281"/>
    <mergeCell ref="C276:C277"/>
    <mergeCell ref="D276:D277"/>
    <mergeCell ref="E276:E277"/>
    <mergeCell ref="C278:C279"/>
    <mergeCell ref="D278:D279"/>
    <mergeCell ref="E278:E279"/>
    <mergeCell ref="F276:F277"/>
    <mergeCell ref="H276:H277"/>
    <mergeCell ref="G274:G275"/>
    <mergeCell ref="H274:H275"/>
    <mergeCell ref="G268:G269"/>
    <mergeCell ref="H268:H269"/>
    <mergeCell ref="F156:F157"/>
    <mergeCell ref="F164:F165"/>
    <mergeCell ref="F177:F178"/>
    <mergeCell ref="F200:F201"/>
    <mergeCell ref="G218:G219"/>
    <mergeCell ref="G213:G214"/>
    <mergeCell ref="H208:H209"/>
    <mergeCell ref="F158:F159"/>
    <mergeCell ref="F196:F197"/>
    <mergeCell ref="H218:H219"/>
    <mergeCell ref="H240:H241"/>
    <mergeCell ref="G238:G239"/>
    <mergeCell ref="H238:H239"/>
    <mergeCell ref="F240:F241"/>
    <mergeCell ref="F244:F245"/>
    <mergeCell ref="H252:H253"/>
    <mergeCell ref="H249:H250"/>
    <mergeCell ref="G242:G243"/>
    <mergeCell ref="H58:H59"/>
    <mergeCell ref="D141:D142"/>
    <mergeCell ref="H266:H267"/>
    <mergeCell ref="D242:D243"/>
    <mergeCell ref="H62:H63"/>
    <mergeCell ref="H242:H243"/>
    <mergeCell ref="G249:G250"/>
    <mergeCell ref="G244:G245"/>
    <mergeCell ref="H244:H245"/>
    <mergeCell ref="F124:F125"/>
    <mergeCell ref="H206:H207"/>
    <mergeCell ref="F249:F250"/>
    <mergeCell ref="F132:F133"/>
    <mergeCell ref="H180:H181"/>
    <mergeCell ref="F252:F253"/>
    <mergeCell ref="D130:D131"/>
    <mergeCell ref="D118:D119"/>
    <mergeCell ref="D120:D121"/>
    <mergeCell ref="D198:D199"/>
    <mergeCell ref="H90:H91"/>
    <mergeCell ref="G126:G127"/>
    <mergeCell ref="H88:H89"/>
    <mergeCell ref="H122:H123"/>
    <mergeCell ref="F122:F123"/>
    <mergeCell ref="H92:H93"/>
    <mergeCell ref="H126:H127"/>
    <mergeCell ref="G116:G117"/>
    <mergeCell ref="G108:G109"/>
    <mergeCell ref="H116:H117"/>
    <mergeCell ref="G114:G115"/>
    <mergeCell ref="H114:H115"/>
    <mergeCell ref="H110:H111"/>
    <mergeCell ref="H124:H125"/>
    <mergeCell ref="F130:F131"/>
    <mergeCell ref="D177:D178"/>
    <mergeCell ref="E220:E221"/>
    <mergeCell ref="H130:H131"/>
    <mergeCell ref="H204:H205"/>
    <mergeCell ref="H156:H157"/>
    <mergeCell ref="H164:H165"/>
    <mergeCell ref="H148:H149"/>
    <mergeCell ref="H146:H147"/>
    <mergeCell ref="H144:H145"/>
    <mergeCell ref="G146:G147"/>
    <mergeCell ref="G164:G165"/>
    <mergeCell ref="G156:G157"/>
    <mergeCell ref="G177:G178"/>
    <mergeCell ref="H192:H193"/>
    <mergeCell ref="H177:H178"/>
    <mergeCell ref="G148:G149"/>
    <mergeCell ref="H152:H153"/>
    <mergeCell ref="G172:G173"/>
    <mergeCell ref="D216:D217"/>
    <mergeCell ref="E216:E217"/>
    <mergeCell ref="F216:F217"/>
    <mergeCell ref="F213:F214"/>
    <mergeCell ref="F220:F221"/>
    <mergeCell ref="F25:F26"/>
    <mergeCell ref="H54:H55"/>
    <mergeCell ref="H50:H51"/>
    <mergeCell ref="H46:H47"/>
    <mergeCell ref="H42:H43"/>
    <mergeCell ref="H38:H39"/>
    <mergeCell ref="H25:H26"/>
    <mergeCell ref="G54:G55"/>
    <mergeCell ref="C132:C133"/>
    <mergeCell ref="D132:D133"/>
    <mergeCell ref="E132:E133"/>
    <mergeCell ref="C120:C121"/>
    <mergeCell ref="C118:C119"/>
    <mergeCell ref="C128:C129"/>
    <mergeCell ref="H132:H133"/>
    <mergeCell ref="E118:E119"/>
    <mergeCell ref="E128:E129"/>
    <mergeCell ref="E126:E127"/>
    <mergeCell ref="E130:E131"/>
    <mergeCell ref="C130:C131"/>
    <mergeCell ref="D126:D127"/>
    <mergeCell ref="E124:E125"/>
    <mergeCell ref="G128:G129"/>
    <mergeCell ref="F120:F121"/>
    <mergeCell ref="H19:H20"/>
    <mergeCell ref="D18:G20"/>
    <mergeCell ref="F34:F35"/>
    <mergeCell ref="D40:D41"/>
    <mergeCell ref="G36:G37"/>
    <mergeCell ref="H28:H29"/>
    <mergeCell ref="G40:G41"/>
    <mergeCell ref="H48:H49"/>
    <mergeCell ref="G28:G29"/>
    <mergeCell ref="E25:E26"/>
    <mergeCell ref="E34:E35"/>
    <mergeCell ref="H17:H18"/>
    <mergeCell ref="H32:H33"/>
    <mergeCell ref="F48:F49"/>
    <mergeCell ref="F42:F43"/>
    <mergeCell ref="F46:F47"/>
    <mergeCell ref="G30:G31"/>
    <mergeCell ref="E30:E31"/>
    <mergeCell ref="F32:F33"/>
    <mergeCell ref="H34:H35"/>
    <mergeCell ref="G34:G35"/>
    <mergeCell ref="E28:E29"/>
    <mergeCell ref="E36:E37"/>
    <mergeCell ref="G25:G26"/>
    <mergeCell ref="D7:G9"/>
    <mergeCell ref="D11:F11"/>
    <mergeCell ref="D12:F12"/>
    <mergeCell ref="D122:D123"/>
    <mergeCell ref="D108:D109"/>
    <mergeCell ref="F116:F117"/>
    <mergeCell ref="E52:E53"/>
    <mergeCell ref="F52:F53"/>
    <mergeCell ref="G48:G49"/>
    <mergeCell ref="F58:F59"/>
    <mergeCell ref="F118:F119"/>
    <mergeCell ref="G58:G59"/>
    <mergeCell ref="G60:G61"/>
    <mergeCell ref="F60:F61"/>
    <mergeCell ref="F62:F63"/>
    <mergeCell ref="G62:G63"/>
    <mergeCell ref="F114:F115"/>
    <mergeCell ref="F86:F87"/>
    <mergeCell ref="F88:F89"/>
    <mergeCell ref="F82:F83"/>
    <mergeCell ref="E116:E117"/>
    <mergeCell ref="F96:F97"/>
    <mergeCell ref="G32:G33"/>
    <mergeCell ref="D32:D33"/>
    <mergeCell ref="C105:C106"/>
    <mergeCell ref="F108:F109"/>
    <mergeCell ref="H105:H106"/>
    <mergeCell ref="F105:F106"/>
    <mergeCell ref="F112:F113"/>
    <mergeCell ref="H108:H109"/>
    <mergeCell ref="C114:C115"/>
    <mergeCell ref="D114:D115"/>
    <mergeCell ref="C110:C111"/>
    <mergeCell ref="D110:D111"/>
    <mergeCell ref="E110:E111"/>
    <mergeCell ref="F110:F111"/>
    <mergeCell ref="G110:G111"/>
    <mergeCell ref="C112:C113"/>
    <mergeCell ref="D112:D113"/>
    <mergeCell ref="G112:G113"/>
    <mergeCell ref="E114:E115"/>
    <mergeCell ref="C108:C109"/>
    <mergeCell ref="E108:E109"/>
    <mergeCell ref="E112:E113"/>
    <mergeCell ref="H112:H113"/>
    <mergeCell ref="C38:C39"/>
    <mergeCell ref="E72:E73"/>
    <mergeCell ref="E56:E57"/>
    <mergeCell ref="F54:F55"/>
    <mergeCell ref="D88:D89"/>
    <mergeCell ref="E88:E89"/>
    <mergeCell ref="G84:G85"/>
    <mergeCell ref="E86:E87"/>
    <mergeCell ref="C94:C95"/>
    <mergeCell ref="D94:D95"/>
    <mergeCell ref="E94:E95"/>
    <mergeCell ref="C92:C93"/>
    <mergeCell ref="D92:D93"/>
    <mergeCell ref="G88:G89"/>
    <mergeCell ref="G94:G95"/>
    <mergeCell ref="F94:F95"/>
    <mergeCell ref="E90:E91"/>
    <mergeCell ref="F90:F91"/>
    <mergeCell ref="G90:G91"/>
    <mergeCell ref="C86:C87"/>
    <mergeCell ref="D86:D87"/>
    <mergeCell ref="C88:C89"/>
    <mergeCell ref="F84:F85"/>
    <mergeCell ref="F92:F93"/>
    <mergeCell ref="C32:C33"/>
    <mergeCell ref="D36:D37"/>
    <mergeCell ref="C54:C55"/>
    <mergeCell ref="D38:D39"/>
    <mergeCell ref="C28:C29"/>
    <mergeCell ref="D28:D29"/>
    <mergeCell ref="C40:C41"/>
    <mergeCell ref="H194:H195"/>
    <mergeCell ref="H196:H197"/>
    <mergeCell ref="C177:C178"/>
    <mergeCell ref="E38:E39"/>
    <mergeCell ref="E40:E41"/>
    <mergeCell ref="F40:F41"/>
    <mergeCell ref="G46:G47"/>
    <mergeCell ref="G44:G45"/>
    <mergeCell ref="G42:G43"/>
    <mergeCell ref="F38:F39"/>
    <mergeCell ref="G76:G77"/>
    <mergeCell ref="G70:G71"/>
    <mergeCell ref="G72:G73"/>
    <mergeCell ref="F72:F73"/>
    <mergeCell ref="D70:D71"/>
    <mergeCell ref="E70:E71"/>
    <mergeCell ref="F70:F71"/>
    <mergeCell ref="C52:C53"/>
    <mergeCell ref="F36:F37"/>
    <mergeCell ref="D60:D61"/>
    <mergeCell ref="C62:C63"/>
    <mergeCell ref="F50:F51"/>
    <mergeCell ref="C42:C43"/>
    <mergeCell ref="F44:F45"/>
    <mergeCell ref="D10:F10"/>
    <mergeCell ref="F28:F29"/>
    <mergeCell ref="D48:D49"/>
    <mergeCell ref="C34:C35"/>
    <mergeCell ref="D54:D55"/>
    <mergeCell ref="D42:D43"/>
    <mergeCell ref="E42:E43"/>
    <mergeCell ref="C48:C49"/>
    <mergeCell ref="D13:F13"/>
    <mergeCell ref="D15:F15"/>
    <mergeCell ref="D16:F16"/>
    <mergeCell ref="C36:C37"/>
    <mergeCell ref="D34:D35"/>
    <mergeCell ref="C50:C51"/>
    <mergeCell ref="C25:C26"/>
    <mergeCell ref="D25:D26"/>
    <mergeCell ref="C30:C31"/>
    <mergeCell ref="C44:C45"/>
    <mergeCell ref="C46:C47"/>
    <mergeCell ref="D46:D47"/>
    <mergeCell ref="E46:E47"/>
    <mergeCell ref="C82:C83"/>
    <mergeCell ref="D82:D83"/>
    <mergeCell ref="C84:C85"/>
    <mergeCell ref="G67:G68"/>
    <mergeCell ref="F56:F57"/>
    <mergeCell ref="C67:C68"/>
    <mergeCell ref="C58:C59"/>
    <mergeCell ref="D58:D59"/>
    <mergeCell ref="C60:C61"/>
    <mergeCell ref="D72:D73"/>
    <mergeCell ref="D52:D53"/>
    <mergeCell ref="E60:E61"/>
    <mergeCell ref="D50:D51"/>
    <mergeCell ref="E50:E51"/>
    <mergeCell ref="C70:C71"/>
    <mergeCell ref="C56:C57"/>
    <mergeCell ref="D56:D57"/>
    <mergeCell ref="D67:D68"/>
    <mergeCell ref="E58:E59"/>
    <mergeCell ref="E62:E63"/>
    <mergeCell ref="D116:D117"/>
    <mergeCell ref="H30:H31"/>
    <mergeCell ref="E105:E106"/>
    <mergeCell ref="G105:G106"/>
    <mergeCell ref="H40:H41"/>
    <mergeCell ref="G38:G39"/>
    <mergeCell ref="E44:E45"/>
    <mergeCell ref="F30:F31"/>
    <mergeCell ref="E32:E33"/>
    <mergeCell ref="H44:H45"/>
    <mergeCell ref="E48:E49"/>
    <mergeCell ref="H36:H37"/>
    <mergeCell ref="D44:D45"/>
    <mergeCell ref="D30:D31"/>
    <mergeCell ref="E74:E75"/>
    <mergeCell ref="F74:F75"/>
    <mergeCell ref="G52:G53"/>
    <mergeCell ref="H52:H53"/>
    <mergeCell ref="G50:G51"/>
    <mergeCell ref="H60:H61"/>
    <mergeCell ref="G74:G75"/>
    <mergeCell ref="H78:H79"/>
    <mergeCell ref="G80:G81"/>
    <mergeCell ref="H80:H81"/>
    <mergeCell ref="H134:H135"/>
    <mergeCell ref="G136:G137"/>
    <mergeCell ref="F136:F137"/>
    <mergeCell ref="H96:H97"/>
    <mergeCell ref="E67:E68"/>
    <mergeCell ref="E80:E81"/>
    <mergeCell ref="E92:E93"/>
    <mergeCell ref="E54:E55"/>
    <mergeCell ref="G92:G93"/>
    <mergeCell ref="G96:G97"/>
    <mergeCell ref="E134:E135"/>
    <mergeCell ref="E96:E97"/>
    <mergeCell ref="F67:F68"/>
    <mergeCell ref="G56:G57"/>
    <mergeCell ref="H70:H71"/>
    <mergeCell ref="H84:H85"/>
    <mergeCell ref="H86:H87"/>
    <mergeCell ref="H136:H137"/>
    <mergeCell ref="H72:H73"/>
    <mergeCell ref="H118:H119"/>
    <mergeCell ref="H120:H121"/>
    <mergeCell ref="H82:H83"/>
    <mergeCell ref="H76:H77"/>
    <mergeCell ref="H128:H129"/>
    <mergeCell ref="G82:G83"/>
    <mergeCell ref="G120:G121"/>
    <mergeCell ref="F126:F127"/>
    <mergeCell ref="E82:E83"/>
    <mergeCell ref="E84:E85"/>
    <mergeCell ref="G144:G145"/>
    <mergeCell ref="C136:C137"/>
    <mergeCell ref="C141:C142"/>
    <mergeCell ref="E141:E142"/>
    <mergeCell ref="E136:E137"/>
    <mergeCell ref="C122:C123"/>
    <mergeCell ref="C124:C125"/>
    <mergeCell ref="C134:C135"/>
    <mergeCell ref="D124:D125"/>
    <mergeCell ref="E144:E145"/>
    <mergeCell ref="F134:F135"/>
    <mergeCell ref="G134:G135"/>
    <mergeCell ref="G132:G133"/>
    <mergeCell ref="F128:F129"/>
    <mergeCell ref="G118:G119"/>
    <mergeCell ref="G124:G125"/>
    <mergeCell ref="G122:G123"/>
    <mergeCell ref="G130:G131"/>
    <mergeCell ref="C116:C117"/>
    <mergeCell ref="C78:C79"/>
    <mergeCell ref="D78:D79"/>
    <mergeCell ref="D84:D85"/>
    <mergeCell ref="C90:C91"/>
    <mergeCell ref="D90:D91"/>
    <mergeCell ref="C96:C97"/>
    <mergeCell ref="D96:D97"/>
    <mergeCell ref="C72:C73"/>
    <mergeCell ref="D80:D81"/>
    <mergeCell ref="C74:C75"/>
    <mergeCell ref="D74:D75"/>
    <mergeCell ref="C80:C81"/>
    <mergeCell ref="C76:C77"/>
    <mergeCell ref="D76:D77"/>
    <mergeCell ref="F154:F155"/>
    <mergeCell ref="H154:H155"/>
    <mergeCell ref="H150:H151"/>
    <mergeCell ref="F144:F145"/>
    <mergeCell ref="F141:F142"/>
    <mergeCell ref="G154:G155"/>
    <mergeCell ref="C146:C147"/>
    <mergeCell ref="D146:D147"/>
    <mergeCell ref="E146:E147"/>
    <mergeCell ref="F146:F147"/>
    <mergeCell ref="C152:C153"/>
    <mergeCell ref="D152:D153"/>
    <mergeCell ref="E152:E153"/>
    <mergeCell ref="F152:F153"/>
    <mergeCell ref="G152:G153"/>
    <mergeCell ref="C148:C149"/>
    <mergeCell ref="G150:G151"/>
    <mergeCell ref="F150:F151"/>
    <mergeCell ref="G141:G142"/>
    <mergeCell ref="H141:H142"/>
    <mergeCell ref="F148:F149"/>
    <mergeCell ref="D144:D145"/>
    <mergeCell ref="C160:C161"/>
    <mergeCell ref="F162:F163"/>
    <mergeCell ref="D160:D161"/>
    <mergeCell ref="E158:E159"/>
    <mergeCell ref="E160:E161"/>
    <mergeCell ref="F160:F161"/>
    <mergeCell ref="H56:H57"/>
    <mergeCell ref="H74:H75"/>
    <mergeCell ref="H94:H95"/>
    <mergeCell ref="D154:D155"/>
    <mergeCell ref="E154:E155"/>
    <mergeCell ref="C150:C151"/>
    <mergeCell ref="D150:D151"/>
    <mergeCell ref="E150:E151"/>
    <mergeCell ref="C154:C155"/>
    <mergeCell ref="D148:D149"/>
    <mergeCell ref="E148:E149"/>
    <mergeCell ref="C126:C127"/>
    <mergeCell ref="D62:D63"/>
    <mergeCell ref="D105:D106"/>
    <mergeCell ref="D128:D129"/>
    <mergeCell ref="C144:C145"/>
    <mergeCell ref="D136:D137"/>
    <mergeCell ref="D134:D135"/>
    <mergeCell ref="C172:C173"/>
    <mergeCell ref="D172:D173"/>
    <mergeCell ref="E172:E173"/>
    <mergeCell ref="F172:F173"/>
    <mergeCell ref="H172:H173"/>
    <mergeCell ref="C170:C171"/>
    <mergeCell ref="D170:D171"/>
    <mergeCell ref="C166:C167"/>
    <mergeCell ref="D166:D167"/>
    <mergeCell ref="E166:E167"/>
    <mergeCell ref="F166:F167"/>
    <mergeCell ref="G166:G167"/>
    <mergeCell ref="G170:G171"/>
    <mergeCell ref="H170:H171"/>
    <mergeCell ref="E170:E171"/>
    <mergeCell ref="F170:F171"/>
    <mergeCell ref="C156:C157"/>
    <mergeCell ref="D156:D157"/>
    <mergeCell ref="E156:E157"/>
    <mergeCell ref="H166:H167"/>
    <mergeCell ref="H162:H163"/>
    <mergeCell ref="D164:D165"/>
    <mergeCell ref="E164:E165"/>
    <mergeCell ref="E162:E163"/>
    <mergeCell ref="C168:C169"/>
    <mergeCell ref="D168:D169"/>
    <mergeCell ref="E168:E169"/>
    <mergeCell ref="F168:F169"/>
    <mergeCell ref="G168:G169"/>
    <mergeCell ref="H168:H169"/>
    <mergeCell ref="C164:C165"/>
    <mergeCell ref="C158:C159"/>
    <mergeCell ref="D158:D159"/>
    <mergeCell ref="C162:C163"/>
    <mergeCell ref="D162:D163"/>
    <mergeCell ref="G158:G159"/>
    <mergeCell ref="H158:H159"/>
    <mergeCell ref="G162:G163"/>
    <mergeCell ref="H160:H161"/>
    <mergeCell ref="G160:G161"/>
    <mergeCell ref="C184:C185"/>
    <mergeCell ref="G184:G185"/>
    <mergeCell ref="E180:E181"/>
    <mergeCell ref="F182:F183"/>
    <mergeCell ref="C180:C181"/>
    <mergeCell ref="C182:C183"/>
    <mergeCell ref="F180:F181"/>
    <mergeCell ref="D180:D181"/>
    <mergeCell ref="G182:G183"/>
    <mergeCell ref="E184:E185"/>
    <mergeCell ref="F184:F185"/>
    <mergeCell ref="G180:G181"/>
    <mergeCell ref="D184:D185"/>
    <mergeCell ref="D182:D183"/>
    <mergeCell ref="E177:E178"/>
    <mergeCell ref="H188:H189"/>
    <mergeCell ref="H182:H183"/>
    <mergeCell ref="H186:H187"/>
    <mergeCell ref="E188:E189"/>
    <mergeCell ref="F188:F189"/>
    <mergeCell ref="H184:H185"/>
    <mergeCell ref="G188:G189"/>
    <mergeCell ref="G190:G191"/>
    <mergeCell ref="H190:H191"/>
    <mergeCell ref="C198:C199"/>
    <mergeCell ref="G198:G199"/>
    <mergeCell ref="C190:C191"/>
    <mergeCell ref="C194:C195"/>
    <mergeCell ref="E194:E195"/>
    <mergeCell ref="F194:F195"/>
    <mergeCell ref="C186:C187"/>
    <mergeCell ref="D186:D187"/>
    <mergeCell ref="G186:G187"/>
    <mergeCell ref="E186:E187"/>
    <mergeCell ref="F186:F187"/>
    <mergeCell ref="C188:C189"/>
    <mergeCell ref="D188:D189"/>
    <mergeCell ref="C192:C193"/>
    <mergeCell ref="D192:D193"/>
    <mergeCell ref="E192:E193"/>
    <mergeCell ref="F192:F193"/>
    <mergeCell ref="G192:G193"/>
    <mergeCell ref="D190:D191"/>
    <mergeCell ref="E190:E191"/>
    <mergeCell ref="F190:F191"/>
    <mergeCell ref="G196:G197"/>
    <mergeCell ref="D194:D195"/>
    <mergeCell ref="G194:G195"/>
    <mergeCell ref="C196:C197"/>
    <mergeCell ref="D196:D197"/>
    <mergeCell ref="E196:E197"/>
    <mergeCell ref="G226:G227"/>
    <mergeCell ref="H226:H227"/>
    <mergeCell ref="G228:G229"/>
    <mergeCell ref="H228:H229"/>
    <mergeCell ref="C226:C227"/>
    <mergeCell ref="D226:D227"/>
    <mergeCell ref="E226:E227"/>
    <mergeCell ref="E198:E199"/>
    <mergeCell ref="E218:E219"/>
    <mergeCell ref="H222:H223"/>
    <mergeCell ref="C220:C221"/>
    <mergeCell ref="G220:G221"/>
    <mergeCell ref="C224:C225"/>
    <mergeCell ref="D224:D225"/>
    <mergeCell ref="F198:F199"/>
    <mergeCell ref="H198:H199"/>
    <mergeCell ref="G216:G217"/>
    <mergeCell ref="C218:C219"/>
    <mergeCell ref="D218:D219"/>
    <mergeCell ref="H216:H217"/>
    <mergeCell ref="H200:H201"/>
    <mergeCell ref="F202:F203"/>
    <mergeCell ref="F206:F207"/>
    <mergeCell ref="C216:C217"/>
    <mergeCell ref="H213:H214"/>
    <mergeCell ref="H220:H221"/>
    <mergeCell ref="G224:G225"/>
    <mergeCell ref="H224:H225"/>
    <mergeCell ref="C222:C223"/>
    <mergeCell ref="D222:D223"/>
    <mergeCell ref="E222:E223"/>
    <mergeCell ref="F222:F223"/>
    <mergeCell ref="G222:G223"/>
    <mergeCell ref="D220:D221"/>
    <mergeCell ref="E224:E225"/>
    <mergeCell ref="F224:F225"/>
    <mergeCell ref="C213:C214"/>
    <mergeCell ref="F218:F219"/>
    <mergeCell ref="D213:D214"/>
    <mergeCell ref="D208:D209"/>
    <mergeCell ref="E208:E209"/>
    <mergeCell ref="F208:F209"/>
    <mergeCell ref="E213:E214"/>
    <mergeCell ref="G202:G203"/>
    <mergeCell ref="H202:H203"/>
    <mergeCell ref="C228:C229"/>
    <mergeCell ref="D228:D229"/>
    <mergeCell ref="E230:E231"/>
    <mergeCell ref="F230:F231"/>
    <mergeCell ref="F226:F227"/>
    <mergeCell ref="E228:E229"/>
    <mergeCell ref="F228:F229"/>
    <mergeCell ref="C208:C209"/>
    <mergeCell ref="G200:G201"/>
    <mergeCell ref="G204:G205"/>
    <mergeCell ref="G206:G207"/>
    <mergeCell ref="D202:D203"/>
    <mergeCell ref="D206:D207"/>
    <mergeCell ref="D204:D205"/>
    <mergeCell ref="G208:G209"/>
    <mergeCell ref="C206:C207"/>
    <mergeCell ref="E200:E201"/>
    <mergeCell ref="C204:C205"/>
    <mergeCell ref="C200:C201"/>
    <mergeCell ref="D200:D201"/>
    <mergeCell ref="E202:E203"/>
    <mergeCell ref="E204:E205"/>
    <mergeCell ref="F204:F205"/>
    <mergeCell ref="C202:C203"/>
    <mergeCell ref="C236:C237"/>
    <mergeCell ref="D236:D237"/>
    <mergeCell ref="G230:G231"/>
    <mergeCell ref="H230:H231"/>
    <mergeCell ref="G232:G233"/>
    <mergeCell ref="H232:H233"/>
    <mergeCell ref="G234:G235"/>
    <mergeCell ref="H234:H235"/>
    <mergeCell ref="C230:C231"/>
    <mergeCell ref="D230:D231"/>
    <mergeCell ref="G236:G237"/>
    <mergeCell ref="E236:E237"/>
    <mergeCell ref="F236:F237"/>
    <mergeCell ref="C232:C233"/>
    <mergeCell ref="C234:C235"/>
    <mergeCell ref="D234:D235"/>
    <mergeCell ref="E234:E235"/>
    <mergeCell ref="F234:F235"/>
    <mergeCell ref="D232:D233"/>
    <mergeCell ref="H236:H237"/>
    <mergeCell ref="E232:E233"/>
    <mergeCell ref="F232:F233"/>
    <mergeCell ref="C242:C243"/>
    <mergeCell ref="C244:C245"/>
    <mergeCell ref="C258:C259"/>
    <mergeCell ref="C256:C257"/>
    <mergeCell ref="D256:D257"/>
    <mergeCell ref="E240:E241"/>
    <mergeCell ref="E249:E250"/>
    <mergeCell ref="C254:C255"/>
    <mergeCell ref="G240:G241"/>
    <mergeCell ref="D240:D241"/>
    <mergeCell ref="C249:C250"/>
    <mergeCell ref="D249:D250"/>
    <mergeCell ref="E256:E257"/>
    <mergeCell ref="D244:D245"/>
    <mergeCell ref="E242:E243"/>
    <mergeCell ref="F242:F243"/>
    <mergeCell ref="C240:C241"/>
    <mergeCell ref="E244:E245"/>
    <mergeCell ref="G252:G253"/>
    <mergeCell ref="E260:E261"/>
    <mergeCell ref="G264:G265"/>
    <mergeCell ref="G266:G267"/>
    <mergeCell ref="C264:C265"/>
    <mergeCell ref="D264:D265"/>
    <mergeCell ref="E266:E267"/>
    <mergeCell ref="F266:F267"/>
    <mergeCell ref="C238:C239"/>
    <mergeCell ref="D238:D239"/>
    <mergeCell ref="E238:E239"/>
    <mergeCell ref="F238:F239"/>
    <mergeCell ref="D252:D253"/>
    <mergeCell ref="E252:E253"/>
    <mergeCell ref="C252:C253"/>
    <mergeCell ref="C262:C263"/>
    <mergeCell ref="D262:D263"/>
    <mergeCell ref="C260:C261"/>
    <mergeCell ref="D260:D261"/>
    <mergeCell ref="F256:F257"/>
    <mergeCell ref="E262:E263"/>
    <mergeCell ref="F262:F263"/>
    <mergeCell ref="D258:D259"/>
    <mergeCell ref="E258:E259"/>
    <mergeCell ref="G258:G259"/>
    <mergeCell ref="H270:H271"/>
    <mergeCell ref="F274:F275"/>
    <mergeCell ref="E272:E273"/>
    <mergeCell ref="F272:F273"/>
    <mergeCell ref="H272:H273"/>
    <mergeCell ref="G270:G271"/>
    <mergeCell ref="E270:E271"/>
    <mergeCell ref="F270:F271"/>
    <mergeCell ref="F268:F269"/>
    <mergeCell ref="C266:C267"/>
    <mergeCell ref="D266:D267"/>
    <mergeCell ref="E264:E265"/>
    <mergeCell ref="C274:C275"/>
    <mergeCell ref="D274:D275"/>
    <mergeCell ref="E274:E275"/>
    <mergeCell ref="C272:C273"/>
    <mergeCell ref="D272:D273"/>
    <mergeCell ref="E268:E269"/>
    <mergeCell ref="C270:C271"/>
    <mergeCell ref="C268:C269"/>
    <mergeCell ref="D268:D269"/>
    <mergeCell ref="D270:D271"/>
  </mergeCells>
  <phoneticPr fontId="23" type="noConversion"/>
  <conditionalFormatting sqref="F28">
    <cfRule type="expression" dxfId="234" priority="1655">
      <formula>NOT(ISERROR(SEARCH("bisher nicht",F28)))</formula>
    </cfRule>
    <cfRule type="expression" dxfId="233" priority="1656">
      <formula>NOT(ISERROR(SEARCH("umgesetzt",F28)))</formula>
    </cfRule>
    <cfRule type="expression" dxfId="232" priority="1657">
      <formula>NOT(ISERROR(SEARCH("wird laufend umgesetzt",F28)))</formula>
    </cfRule>
    <cfRule type="expression" dxfId="231" priority="1802">
      <formula>NOT(ISERROR(SEARCH("Umsetzung nicht möglich",F28)))</formula>
    </cfRule>
    <cfRule type="expression" dxfId="230" priority="1803">
      <formula>NOT(ISERROR(SEARCH("noch offen",F28)))</formula>
    </cfRule>
    <cfRule type="expression" priority="1804">
      <formula>NOT(ISERROR(SEARCH("umgesetzt",F28)))</formula>
    </cfRule>
    <cfRule type="expression" dxfId="229" priority="1805">
      <formula>NOT(ISERROR(SEARCH("umgesetzt",F28)))</formula>
    </cfRule>
    <cfRule type="expression" dxfId="228" priority="1806">
      <formula>NOT(ISERROR(SEARCH("zukünftiger Termin",F28)))</formula>
    </cfRule>
    <cfRule type="expression" dxfId="227" priority="1807">
      <formula>NOT(ISERROR(SEARCH("zukünftiger Termin",F28)))</formula>
    </cfRule>
    <cfRule type="expression" dxfId="226" priority="1808">
      <formula>NOT(ISERROR(SEARCH("zukünftiger Termin",F28)))</formula>
    </cfRule>
    <cfRule type="expression" dxfId="225" priority="1809">
      <formula>NOT(ISERROR(SEARCH("in Umsetzung",F28)))</formula>
    </cfRule>
  </conditionalFormatting>
  <conditionalFormatting sqref="I8:Z8">
    <cfRule type="expression" dxfId="224" priority="1470">
      <formula>NOT(ISERROR(SEARCH("mittelfristig",I8)))</formula>
    </cfRule>
    <cfRule type="expression" dxfId="223" priority="1471">
      <formula>NOT(ISERROR(SEARCH("kurzfristig",I8)))</formula>
    </cfRule>
    <cfRule type="expression" dxfId="222" priority="1472">
      <formula>NOT(ISERROR(SEARCH("Vergangenheit",I8)))</formula>
    </cfRule>
  </conditionalFormatting>
  <conditionalFormatting sqref="F30 F32 F34 F36 F38 F40 F42 F44 F46 F48 F50 F52 F54 F56">
    <cfRule type="expression" dxfId="221" priority="214">
      <formula>NOT(ISERROR(SEARCH("bisher nicht",F30)))</formula>
    </cfRule>
    <cfRule type="expression" dxfId="220" priority="215">
      <formula>NOT(ISERROR(SEARCH("umgesetzt",F30)))</formula>
    </cfRule>
    <cfRule type="expression" dxfId="219" priority="216">
      <formula>NOT(ISERROR(SEARCH("wird laufend umgesetzt",F30)))</formula>
    </cfRule>
    <cfRule type="expression" dxfId="218" priority="217">
      <formula>NOT(ISERROR(SEARCH("Umsetzung nicht möglich",F30)))</formula>
    </cfRule>
    <cfRule type="expression" dxfId="217" priority="218">
      <formula>NOT(ISERROR(SEARCH("noch offen",F30)))</formula>
    </cfRule>
    <cfRule type="expression" priority="219">
      <formula>NOT(ISERROR(SEARCH("umgesetzt",F30)))</formula>
    </cfRule>
    <cfRule type="expression" dxfId="216" priority="220">
      <formula>NOT(ISERROR(SEARCH("umgesetzt",F30)))</formula>
    </cfRule>
    <cfRule type="expression" dxfId="215" priority="221">
      <formula>NOT(ISERROR(SEARCH("zukünftiger Termin",F30)))</formula>
    </cfRule>
    <cfRule type="expression" dxfId="214" priority="222">
      <formula>NOT(ISERROR(SEARCH("zukünftiger Termin",F30)))</formula>
    </cfRule>
    <cfRule type="expression" dxfId="213" priority="223">
      <formula>NOT(ISERROR(SEARCH("zukünftiger Termin",F30)))</formula>
    </cfRule>
    <cfRule type="expression" dxfId="212" priority="224">
      <formula>NOT(ISERROR(SEARCH("in Umsetzung",F30)))</formula>
    </cfRule>
  </conditionalFormatting>
  <conditionalFormatting sqref="F70">
    <cfRule type="expression" dxfId="211" priority="203">
      <formula>NOT(ISERROR(SEARCH("bisher nicht",F70)))</formula>
    </cfRule>
    <cfRule type="expression" dxfId="210" priority="204">
      <formula>NOT(ISERROR(SEARCH("umgesetzt",F70)))</formula>
    </cfRule>
    <cfRule type="expression" dxfId="209" priority="205">
      <formula>NOT(ISERROR(SEARCH("wird laufend umgesetzt",F70)))</formula>
    </cfRule>
    <cfRule type="expression" dxfId="208" priority="206">
      <formula>NOT(ISERROR(SEARCH("Umsetzung nicht möglich",F70)))</formula>
    </cfRule>
    <cfRule type="expression" dxfId="207" priority="207">
      <formula>NOT(ISERROR(SEARCH("noch offen",F70)))</formula>
    </cfRule>
    <cfRule type="expression" priority="208">
      <formula>NOT(ISERROR(SEARCH("umgesetzt",F70)))</formula>
    </cfRule>
    <cfRule type="expression" dxfId="206" priority="209">
      <formula>NOT(ISERROR(SEARCH("umgesetzt",F70)))</formula>
    </cfRule>
    <cfRule type="expression" dxfId="205" priority="210">
      <formula>NOT(ISERROR(SEARCH("zukünftiger Termin",F70)))</formula>
    </cfRule>
    <cfRule type="expression" dxfId="204" priority="211">
      <formula>NOT(ISERROR(SEARCH("zukünftiger Termin",F70)))</formula>
    </cfRule>
    <cfRule type="expression" dxfId="203" priority="212">
      <formula>NOT(ISERROR(SEARCH("zukünftiger Termin",F70)))</formula>
    </cfRule>
    <cfRule type="expression" dxfId="202" priority="213">
      <formula>NOT(ISERROR(SEARCH("in Umsetzung",F70)))</formula>
    </cfRule>
  </conditionalFormatting>
  <conditionalFormatting sqref="F72 F74 F76 F80 F82 F84 F86 F88 F90 F92 F94 F96">
    <cfRule type="expression" dxfId="201" priority="192">
      <formula>NOT(ISERROR(SEARCH("bisher nicht",F72)))</formula>
    </cfRule>
    <cfRule type="expression" dxfId="200" priority="193">
      <formula>NOT(ISERROR(SEARCH("umgesetzt",F72)))</formula>
    </cfRule>
    <cfRule type="expression" dxfId="199" priority="194">
      <formula>NOT(ISERROR(SEARCH("wird laufend umgesetzt",F72)))</formula>
    </cfRule>
    <cfRule type="expression" dxfId="198" priority="195">
      <formula>NOT(ISERROR(SEARCH("Umsetzung nicht möglich",F72)))</formula>
    </cfRule>
    <cfRule type="expression" dxfId="197" priority="196">
      <formula>NOT(ISERROR(SEARCH("noch offen",F72)))</formula>
    </cfRule>
    <cfRule type="expression" priority="197">
      <formula>NOT(ISERROR(SEARCH("umgesetzt",F72)))</formula>
    </cfRule>
    <cfRule type="expression" dxfId="196" priority="198">
      <formula>NOT(ISERROR(SEARCH("umgesetzt",F72)))</formula>
    </cfRule>
    <cfRule type="expression" dxfId="195" priority="199">
      <formula>NOT(ISERROR(SEARCH("zukünftiger Termin",F72)))</formula>
    </cfRule>
    <cfRule type="expression" dxfId="194" priority="200">
      <formula>NOT(ISERROR(SEARCH("zukünftiger Termin",F72)))</formula>
    </cfRule>
    <cfRule type="expression" dxfId="193" priority="201">
      <formula>NOT(ISERROR(SEARCH("zukünftiger Termin",F72)))</formula>
    </cfRule>
    <cfRule type="expression" dxfId="192" priority="202">
      <formula>NOT(ISERROR(SEARCH("in Umsetzung",F72)))</formula>
    </cfRule>
  </conditionalFormatting>
  <conditionalFormatting sqref="F108">
    <cfRule type="expression" dxfId="191" priority="159">
      <formula>NOT(ISERROR(SEARCH("bisher nicht",F108)))</formula>
    </cfRule>
    <cfRule type="expression" dxfId="190" priority="160">
      <formula>NOT(ISERROR(SEARCH("umgesetzt",F108)))</formula>
    </cfRule>
    <cfRule type="expression" dxfId="189" priority="161">
      <formula>NOT(ISERROR(SEARCH("wird laufend umgesetzt",F108)))</formula>
    </cfRule>
    <cfRule type="expression" dxfId="188" priority="162">
      <formula>NOT(ISERROR(SEARCH("Umsetzung nicht möglich",F108)))</formula>
    </cfRule>
    <cfRule type="expression" dxfId="187" priority="163">
      <formula>NOT(ISERROR(SEARCH("noch offen",F108)))</formula>
    </cfRule>
    <cfRule type="expression" priority="164">
      <formula>NOT(ISERROR(SEARCH("umgesetzt",F108)))</formula>
    </cfRule>
    <cfRule type="expression" dxfId="186" priority="165">
      <formula>NOT(ISERROR(SEARCH("umgesetzt",F108)))</formula>
    </cfRule>
    <cfRule type="expression" dxfId="185" priority="166">
      <formula>NOT(ISERROR(SEARCH("zukünftiger Termin",F108)))</formula>
    </cfRule>
    <cfRule type="expression" dxfId="184" priority="167">
      <formula>NOT(ISERROR(SEARCH("zukünftiger Termin",F108)))</formula>
    </cfRule>
    <cfRule type="expression" dxfId="183" priority="168">
      <formula>NOT(ISERROR(SEARCH("zukünftiger Termin",F108)))</formula>
    </cfRule>
    <cfRule type="expression" dxfId="182" priority="169">
      <formula>NOT(ISERROR(SEARCH("in Umsetzung",F108)))</formula>
    </cfRule>
  </conditionalFormatting>
  <conditionalFormatting sqref="F110 F112 F114 F116 F118 F120 F122 F124 F126 F128 F130 F132 F134 F136">
    <cfRule type="expression" dxfId="181" priority="148">
      <formula>NOT(ISERROR(SEARCH("bisher nicht",F110)))</formula>
    </cfRule>
    <cfRule type="expression" dxfId="180" priority="149">
      <formula>NOT(ISERROR(SEARCH("umgesetzt",F110)))</formula>
    </cfRule>
    <cfRule type="expression" dxfId="179" priority="150">
      <formula>NOT(ISERROR(SEARCH("wird laufend umgesetzt",F110)))</formula>
    </cfRule>
    <cfRule type="expression" dxfId="178" priority="151">
      <formula>NOT(ISERROR(SEARCH("Umsetzung nicht möglich",F110)))</formula>
    </cfRule>
    <cfRule type="expression" dxfId="177" priority="152">
      <formula>NOT(ISERROR(SEARCH("noch offen",F110)))</formula>
    </cfRule>
    <cfRule type="expression" priority="153">
      <formula>NOT(ISERROR(SEARCH("umgesetzt",F110)))</formula>
    </cfRule>
    <cfRule type="expression" dxfId="176" priority="154">
      <formula>NOT(ISERROR(SEARCH("umgesetzt",F110)))</formula>
    </cfRule>
    <cfRule type="expression" dxfId="175" priority="155">
      <formula>NOT(ISERROR(SEARCH("zukünftiger Termin",F110)))</formula>
    </cfRule>
    <cfRule type="expression" dxfId="174" priority="156">
      <formula>NOT(ISERROR(SEARCH("zukünftiger Termin",F110)))</formula>
    </cfRule>
    <cfRule type="expression" dxfId="173" priority="157">
      <formula>NOT(ISERROR(SEARCH("zukünftiger Termin",F110)))</formula>
    </cfRule>
    <cfRule type="expression" dxfId="172" priority="158">
      <formula>NOT(ISERROR(SEARCH("in Umsetzung",F110)))</formula>
    </cfRule>
  </conditionalFormatting>
  <conditionalFormatting sqref="F144">
    <cfRule type="expression" dxfId="171" priority="137">
      <formula>NOT(ISERROR(SEARCH("bisher nicht",F144)))</formula>
    </cfRule>
    <cfRule type="expression" dxfId="170" priority="138">
      <formula>NOT(ISERROR(SEARCH("umgesetzt",F144)))</formula>
    </cfRule>
    <cfRule type="expression" dxfId="169" priority="139">
      <formula>NOT(ISERROR(SEARCH("wird laufend umgesetzt",F144)))</formula>
    </cfRule>
    <cfRule type="expression" dxfId="168" priority="140">
      <formula>NOT(ISERROR(SEARCH("Umsetzung nicht möglich",F144)))</formula>
    </cfRule>
    <cfRule type="expression" dxfId="167" priority="141">
      <formula>NOT(ISERROR(SEARCH("noch offen",F144)))</formula>
    </cfRule>
    <cfRule type="expression" priority="142">
      <formula>NOT(ISERROR(SEARCH("umgesetzt",F144)))</formula>
    </cfRule>
    <cfRule type="expression" dxfId="166" priority="143">
      <formula>NOT(ISERROR(SEARCH("umgesetzt",F144)))</formula>
    </cfRule>
    <cfRule type="expression" dxfId="165" priority="144">
      <formula>NOT(ISERROR(SEARCH("zukünftiger Termin",F144)))</formula>
    </cfRule>
    <cfRule type="expression" dxfId="164" priority="145">
      <formula>NOT(ISERROR(SEARCH("zukünftiger Termin",F144)))</formula>
    </cfRule>
    <cfRule type="expression" dxfId="163" priority="146">
      <formula>NOT(ISERROR(SEARCH("zukünftiger Termin",F144)))</formula>
    </cfRule>
    <cfRule type="expression" dxfId="162" priority="147">
      <formula>NOT(ISERROR(SEARCH("in Umsetzung",F144)))</formula>
    </cfRule>
  </conditionalFormatting>
  <conditionalFormatting sqref="F146 F148 F150 F152 F154 F156 F158 F160 F162 F164 F166 F168 F170 F172">
    <cfRule type="expression" dxfId="161" priority="126">
      <formula>NOT(ISERROR(SEARCH("bisher nicht",F146)))</formula>
    </cfRule>
    <cfRule type="expression" dxfId="160" priority="127">
      <formula>NOT(ISERROR(SEARCH("umgesetzt",F146)))</formula>
    </cfRule>
    <cfRule type="expression" dxfId="159" priority="128">
      <formula>NOT(ISERROR(SEARCH("wird laufend umgesetzt",F146)))</formula>
    </cfRule>
    <cfRule type="expression" dxfId="158" priority="129">
      <formula>NOT(ISERROR(SEARCH("Umsetzung nicht möglich",F146)))</formula>
    </cfRule>
    <cfRule type="expression" dxfId="157" priority="130">
      <formula>NOT(ISERROR(SEARCH("noch offen",F146)))</formula>
    </cfRule>
    <cfRule type="expression" priority="131">
      <formula>NOT(ISERROR(SEARCH("umgesetzt",F146)))</formula>
    </cfRule>
    <cfRule type="expression" dxfId="156" priority="132">
      <formula>NOT(ISERROR(SEARCH("umgesetzt",F146)))</formula>
    </cfRule>
    <cfRule type="expression" dxfId="155" priority="133">
      <formula>NOT(ISERROR(SEARCH("zukünftiger Termin",F146)))</formula>
    </cfRule>
    <cfRule type="expression" dxfId="154" priority="134">
      <formula>NOT(ISERROR(SEARCH("zukünftiger Termin",F146)))</formula>
    </cfRule>
    <cfRule type="expression" dxfId="153" priority="135">
      <formula>NOT(ISERROR(SEARCH("zukünftiger Termin",F146)))</formula>
    </cfRule>
    <cfRule type="expression" dxfId="152" priority="136">
      <formula>NOT(ISERROR(SEARCH("in Umsetzung",F146)))</formula>
    </cfRule>
  </conditionalFormatting>
  <conditionalFormatting sqref="F180">
    <cfRule type="expression" dxfId="151" priority="115">
      <formula>NOT(ISERROR(SEARCH("bisher nicht",F180)))</formula>
    </cfRule>
    <cfRule type="expression" dxfId="150" priority="116">
      <formula>NOT(ISERROR(SEARCH("umgesetzt",F180)))</formula>
    </cfRule>
    <cfRule type="expression" dxfId="149" priority="117">
      <formula>NOT(ISERROR(SEARCH("wird laufend umgesetzt",F180)))</formula>
    </cfRule>
    <cfRule type="expression" dxfId="148" priority="118">
      <formula>NOT(ISERROR(SEARCH("Umsetzung nicht möglich",F180)))</formula>
    </cfRule>
    <cfRule type="expression" dxfId="147" priority="119">
      <formula>NOT(ISERROR(SEARCH("noch offen",F180)))</formula>
    </cfRule>
    <cfRule type="expression" priority="120">
      <formula>NOT(ISERROR(SEARCH("umgesetzt",F180)))</formula>
    </cfRule>
    <cfRule type="expression" dxfId="146" priority="121">
      <formula>NOT(ISERROR(SEARCH("umgesetzt",F180)))</formula>
    </cfRule>
    <cfRule type="expression" dxfId="145" priority="122">
      <formula>NOT(ISERROR(SEARCH("zukünftiger Termin",F180)))</formula>
    </cfRule>
    <cfRule type="expression" dxfId="144" priority="123">
      <formula>NOT(ISERROR(SEARCH("zukünftiger Termin",F180)))</formula>
    </cfRule>
    <cfRule type="expression" dxfId="143" priority="124">
      <formula>NOT(ISERROR(SEARCH("zukünftiger Termin",F180)))</formula>
    </cfRule>
    <cfRule type="expression" dxfId="142" priority="125">
      <formula>NOT(ISERROR(SEARCH("in Umsetzung",F180)))</formula>
    </cfRule>
  </conditionalFormatting>
  <conditionalFormatting sqref="F182 F184 F186 F188 F190 F192 F194 F196 F198 F200 F202 F204 F206 F208">
    <cfRule type="expression" dxfId="141" priority="104">
      <formula>NOT(ISERROR(SEARCH("bisher nicht",F182)))</formula>
    </cfRule>
    <cfRule type="expression" dxfId="140" priority="105">
      <formula>NOT(ISERROR(SEARCH("umgesetzt",F182)))</formula>
    </cfRule>
    <cfRule type="expression" dxfId="139" priority="106">
      <formula>NOT(ISERROR(SEARCH("wird laufend umgesetzt",F182)))</formula>
    </cfRule>
    <cfRule type="expression" dxfId="138" priority="107">
      <formula>NOT(ISERROR(SEARCH("Umsetzung nicht möglich",F182)))</formula>
    </cfRule>
    <cfRule type="expression" dxfId="137" priority="108">
      <formula>NOT(ISERROR(SEARCH("noch offen",F182)))</formula>
    </cfRule>
    <cfRule type="expression" priority="109">
      <formula>NOT(ISERROR(SEARCH("umgesetzt",F182)))</formula>
    </cfRule>
    <cfRule type="expression" dxfId="136" priority="110">
      <formula>NOT(ISERROR(SEARCH("umgesetzt",F182)))</formula>
    </cfRule>
    <cfRule type="expression" dxfId="135" priority="111">
      <formula>NOT(ISERROR(SEARCH("zukünftiger Termin",F182)))</formula>
    </cfRule>
    <cfRule type="expression" dxfId="134" priority="112">
      <formula>NOT(ISERROR(SEARCH("zukünftiger Termin",F182)))</formula>
    </cfRule>
    <cfRule type="expression" dxfId="133" priority="113">
      <formula>NOT(ISERROR(SEARCH("zukünftiger Termin",F182)))</formula>
    </cfRule>
    <cfRule type="expression" dxfId="132" priority="114">
      <formula>NOT(ISERROR(SEARCH("in Umsetzung",F182)))</formula>
    </cfRule>
  </conditionalFormatting>
  <conditionalFormatting sqref="F216">
    <cfRule type="expression" dxfId="131" priority="93">
      <formula>NOT(ISERROR(SEARCH("bisher nicht",F216)))</formula>
    </cfRule>
    <cfRule type="expression" dxfId="130" priority="94">
      <formula>NOT(ISERROR(SEARCH("umgesetzt",F216)))</formula>
    </cfRule>
    <cfRule type="expression" dxfId="129" priority="95">
      <formula>NOT(ISERROR(SEARCH("wird laufend umgesetzt",F216)))</formula>
    </cfRule>
    <cfRule type="expression" dxfId="128" priority="96">
      <formula>NOT(ISERROR(SEARCH("Umsetzung nicht möglich",F216)))</formula>
    </cfRule>
    <cfRule type="expression" dxfId="127" priority="97">
      <formula>NOT(ISERROR(SEARCH("noch offen",F216)))</formula>
    </cfRule>
    <cfRule type="expression" priority="98">
      <formula>NOT(ISERROR(SEARCH("umgesetzt",F216)))</formula>
    </cfRule>
    <cfRule type="expression" dxfId="126" priority="99">
      <formula>NOT(ISERROR(SEARCH("umgesetzt",F216)))</formula>
    </cfRule>
    <cfRule type="expression" dxfId="125" priority="100">
      <formula>NOT(ISERROR(SEARCH("zukünftiger Termin",F216)))</formula>
    </cfRule>
    <cfRule type="expression" dxfId="124" priority="101">
      <formula>NOT(ISERROR(SEARCH("zukünftiger Termin",F216)))</formula>
    </cfRule>
    <cfRule type="expression" dxfId="123" priority="102">
      <formula>NOT(ISERROR(SEARCH("zukünftiger Termin",F216)))</formula>
    </cfRule>
    <cfRule type="expression" dxfId="122" priority="103">
      <formula>NOT(ISERROR(SEARCH("in Umsetzung",F216)))</formula>
    </cfRule>
  </conditionalFormatting>
  <conditionalFormatting sqref="F218 F220 F222 F224 F226 F228 F230 F232 F234 F236 F238 F240 F242 F244">
    <cfRule type="expression" dxfId="121" priority="82">
      <formula>NOT(ISERROR(SEARCH("bisher nicht",F218)))</formula>
    </cfRule>
    <cfRule type="expression" dxfId="120" priority="83">
      <formula>NOT(ISERROR(SEARCH("umgesetzt",F218)))</formula>
    </cfRule>
    <cfRule type="expression" dxfId="119" priority="84">
      <formula>NOT(ISERROR(SEARCH("wird laufend umgesetzt",F218)))</formula>
    </cfRule>
    <cfRule type="expression" dxfId="118" priority="85">
      <formula>NOT(ISERROR(SEARCH("Umsetzung nicht möglich",F218)))</formula>
    </cfRule>
    <cfRule type="expression" dxfId="117" priority="86">
      <formula>NOT(ISERROR(SEARCH("noch offen",F218)))</formula>
    </cfRule>
    <cfRule type="expression" priority="87">
      <formula>NOT(ISERROR(SEARCH("umgesetzt",F218)))</formula>
    </cfRule>
    <cfRule type="expression" dxfId="116" priority="88">
      <formula>NOT(ISERROR(SEARCH("umgesetzt",F218)))</formula>
    </cfRule>
    <cfRule type="expression" dxfId="115" priority="89">
      <formula>NOT(ISERROR(SEARCH("zukünftiger Termin",F218)))</formula>
    </cfRule>
    <cfRule type="expression" dxfId="114" priority="90">
      <formula>NOT(ISERROR(SEARCH("zukünftiger Termin",F218)))</formula>
    </cfRule>
    <cfRule type="expression" dxfId="113" priority="91">
      <formula>NOT(ISERROR(SEARCH("zukünftiger Termin",F218)))</formula>
    </cfRule>
    <cfRule type="expression" dxfId="112" priority="92">
      <formula>NOT(ISERROR(SEARCH("in Umsetzung",F218)))</formula>
    </cfRule>
  </conditionalFormatting>
  <conditionalFormatting sqref="F252">
    <cfRule type="expression" dxfId="111" priority="71">
      <formula>NOT(ISERROR(SEARCH("bisher nicht",F252)))</formula>
    </cfRule>
    <cfRule type="expression" dxfId="110" priority="72">
      <formula>NOT(ISERROR(SEARCH("umgesetzt",F252)))</formula>
    </cfRule>
    <cfRule type="expression" dxfId="109" priority="73">
      <formula>NOT(ISERROR(SEARCH("wird laufend umgesetzt",F252)))</formula>
    </cfRule>
    <cfRule type="expression" dxfId="108" priority="74">
      <formula>NOT(ISERROR(SEARCH("Umsetzung nicht möglich",F252)))</formula>
    </cfRule>
    <cfRule type="expression" dxfId="107" priority="75">
      <formula>NOT(ISERROR(SEARCH("noch offen",F252)))</formula>
    </cfRule>
    <cfRule type="expression" priority="76">
      <formula>NOT(ISERROR(SEARCH("umgesetzt",F252)))</formula>
    </cfRule>
    <cfRule type="expression" dxfId="106" priority="77">
      <formula>NOT(ISERROR(SEARCH("umgesetzt",F252)))</formula>
    </cfRule>
    <cfRule type="expression" dxfId="105" priority="78">
      <formula>NOT(ISERROR(SEARCH("zukünftiger Termin",F252)))</formula>
    </cfRule>
    <cfRule type="expression" dxfId="104" priority="79">
      <formula>NOT(ISERROR(SEARCH("zukünftiger Termin",F252)))</formula>
    </cfRule>
    <cfRule type="expression" dxfId="103" priority="80">
      <formula>NOT(ISERROR(SEARCH("zukünftiger Termin",F252)))</formula>
    </cfRule>
    <cfRule type="expression" dxfId="102" priority="81">
      <formula>NOT(ISERROR(SEARCH("in Umsetzung",F252)))</formula>
    </cfRule>
  </conditionalFormatting>
  <conditionalFormatting sqref="F254 F256 F258 F260 F262 F264 F266 F268 F270 F272 F274 F276 F278 F280">
    <cfRule type="expression" dxfId="101" priority="60">
      <formula>NOT(ISERROR(SEARCH("bisher nicht",F254)))</formula>
    </cfRule>
    <cfRule type="expression" dxfId="100" priority="61">
      <formula>NOT(ISERROR(SEARCH("umgesetzt",F254)))</formula>
    </cfRule>
    <cfRule type="expression" dxfId="99" priority="62">
      <formula>NOT(ISERROR(SEARCH("wird laufend umgesetzt",F254)))</formula>
    </cfRule>
    <cfRule type="expression" dxfId="98" priority="63">
      <formula>NOT(ISERROR(SEARCH("Umsetzung nicht möglich",F254)))</formula>
    </cfRule>
    <cfRule type="expression" dxfId="97" priority="64">
      <formula>NOT(ISERROR(SEARCH("noch offen",F254)))</formula>
    </cfRule>
    <cfRule type="expression" priority="65">
      <formula>NOT(ISERROR(SEARCH("umgesetzt",F254)))</formula>
    </cfRule>
    <cfRule type="expression" dxfId="96" priority="66">
      <formula>NOT(ISERROR(SEARCH("umgesetzt",F254)))</formula>
    </cfRule>
    <cfRule type="expression" dxfId="95" priority="67">
      <formula>NOT(ISERROR(SEARCH("zukünftiger Termin",F254)))</formula>
    </cfRule>
    <cfRule type="expression" dxfId="94" priority="68">
      <formula>NOT(ISERROR(SEARCH("zukünftiger Termin",F254)))</formula>
    </cfRule>
    <cfRule type="expression" dxfId="93" priority="69">
      <formula>NOT(ISERROR(SEARCH("zukünftiger Termin",F254)))</formula>
    </cfRule>
    <cfRule type="expression" dxfId="92" priority="70">
      <formula>NOT(ISERROR(SEARCH("in Umsetzung",F254)))</formula>
    </cfRule>
  </conditionalFormatting>
  <conditionalFormatting sqref="F58 F60">
    <cfRule type="expression" dxfId="91" priority="48">
      <formula>NOT(ISERROR(SEARCH("bisher nicht",F58)))</formula>
    </cfRule>
    <cfRule type="expression" dxfId="90" priority="49">
      <formula>NOT(ISERROR(SEARCH("umgesetzt",F58)))</formula>
    </cfRule>
    <cfRule type="expression" dxfId="89" priority="50">
      <formula>NOT(ISERROR(SEARCH("wird laufend umgesetzt",F58)))</formula>
    </cfRule>
    <cfRule type="expression" dxfId="88" priority="51">
      <formula>NOT(ISERROR(SEARCH("Umsetzung nicht möglich",F58)))</formula>
    </cfRule>
    <cfRule type="expression" dxfId="87" priority="52">
      <formula>NOT(ISERROR(SEARCH("noch offen",F58)))</formula>
    </cfRule>
    <cfRule type="expression" priority="53">
      <formula>NOT(ISERROR(SEARCH("umgesetzt",F58)))</formula>
    </cfRule>
    <cfRule type="expression" dxfId="86" priority="54">
      <formula>NOT(ISERROR(SEARCH("umgesetzt",F58)))</formula>
    </cfRule>
    <cfRule type="expression" dxfId="85" priority="55">
      <formula>NOT(ISERROR(SEARCH("zukünftiger Termin",F58)))</formula>
    </cfRule>
    <cfRule type="expression" dxfId="84" priority="56">
      <formula>NOT(ISERROR(SEARCH("zukünftiger Termin",F58)))</formula>
    </cfRule>
    <cfRule type="expression" dxfId="83" priority="57">
      <formula>NOT(ISERROR(SEARCH("zukünftiger Termin",F58)))</formula>
    </cfRule>
    <cfRule type="expression" dxfId="82" priority="58">
      <formula>NOT(ISERROR(SEARCH("in Umsetzung",F58)))</formula>
    </cfRule>
  </conditionalFormatting>
  <conditionalFormatting sqref="F62">
    <cfRule type="expression" dxfId="81" priority="36">
      <formula>NOT(ISERROR(SEARCH("bisher nicht",F62)))</formula>
    </cfRule>
    <cfRule type="expression" dxfId="80" priority="37">
      <formula>NOT(ISERROR(SEARCH("umgesetzt",F62)))</formula>
    </cfRule>
    <cfRule type="expression" dxfId="79" priority="38">
      <formula>NOT(ISERROR(SEARCH("wird laufend umgesetzt",F62)))</formula>
    </cfRule>
    <cfRule type="expression" dxfId="78" priority="39">
      <formula>NOT(ISERROR(SEARCH("Umsetzung nicht möglich",F62)))</formula>
    </cfRule>
    <cfRule type="expression" dxfId="77" priority="40">
      <formula>NOT(ISERROR(SEARCH("noch offen",F62)))</formula>
    </cfRule>
    <cfRule type="expression" priority="41">
      <formula>NOT(ISERROR(SEARCH("umgesetzt",F62)))</formula>
    </cfRule>
    <cfRule type="expression" dxfId="76" priority="42">
      <formula>NOT(ISERROR(SEARCH("umgesetzt",F62)))</formula>
    </cfRule>
    <cfRule type="expression" dxfId="75" priority="43">
      <formula>NOT(ISERROR(SEARCH("zukünftiger Termin",F62)))</formula>
    </cfRule>
    <cfRule type="expression" dxfId="74" priority="44">
      <formula>NOT(ISERROR(SEARCH("zukünftiger Termin",F62)))</formula>
    </cfRule>
    <cfRule type="expression" dxfId="73" priority="45">
      <formula>NOT(ISERROR(SEARCH("zukünftiger Termin",F62)))</formula>
    </cfRule>
    <cfRule type="expression" dxfId="72" priority="46">
      <formula>NOT(ISERROR(SEARCH("in Umsetzung",F62)))</formula>
    </cfRule>
  </conditionalFormatting>
  <conditionalFormatting sqref="I70:Z97 I108:Z133 I144:Z169 I180:Z201 I216:Z239 I252:Z275 I136:Z137 I172:Z173 P170:Z171 P134:Z135 I204:Z205 P98:Z101 I28:Z57">
    <cfRule type="cellIs" dxfId="71" priority="434" operator="equal">
      <formula>0</formula>
    </cfRule>
  </conditionalFormatting>
  <conditionalFormatting sqref="I134:O135">
    <cfRule type="cellIs" dxfId="70" priority="422" operator="equal">
      <formula>0</formula>
    </cfRule>
  </conditionalFormatting>
  <conditionalFormatting sqref="I170:O171">
    <cfRule type="cellIs" dxfId="69" priority="410" operator="equal">
      <formula>0</formula>
    </cfRule>
  </conditionalFormatting>
  <conditionalFormatting sqref="I206:Z207">
    <cfRule type="cellIs" dxfId="68" priority="398" operator="equal">
      <formula>0</formula>
    </cfRule>
  </conditionalFormatting>
  <conditionalFormatting sqref="I208:Z209">
    <cfRule type="cellIs" dxfId="67" priority="386" operator="equal">
      <formula>0</formula>
    </cfRule>
  </conditionalFormatting>
  <conditionalFormatting sqref="I202:Z203">
    <cfRule type="cellIs" dxfId="66" priority="374" operator="equal">
      <formula>0</formula>
    </cfRule>
  </conditionalFormatting>
  <conditionalFormatting sqref="I240:Z241">
    <cfRule type="cellIs" dxfId="65" priority="362" operator="equal">
      <formula>0</formula>
    </cfRule>
  </conditionalFormatting>
  <conditionalFormatting sqref="I242:Z243">
    <cfRule type="cellIs" dxfId="64" priority="350" operator="equal">
      <formula>0</formula>
    </cfRule>
  </conditionalFormatting>
  <conditionalFormatting sqref="I244:Z245">
    <cfRule type="cellIs" dxfId="63" priority="338" operator="equal">
      <formula>0</formula>
    </cfRule>
  </conditionalFormatting>
  <conditionalFormatting sqref="I276:Z277">
    <cfRule type="cellIs" dxfId="62" priority="326" operator="equal">
      <formula>0</formula>
    </cfRule>
  </conditionalFormatting>
  <conditionalFormatting sqref="I278:Z279">
    <cfRule type="cellIs" dxfId="61" priority="314" operator="equal">
      <formula>0</formula>
    </cfRule>
  </conditionalFormatting>
  <conditionalFormatting sqref="I280:Z281">
    <cfRule type="cellIs" dxfId="60" priority="302" operator="equal">
      <formula>0</formula>
    </cfRule>
  </conditionalFormatting>
  <conditionalFormatting sqref="I58:Z61">
    <cfRule type="cellIs" dxfId="59" priority="59" operator="equal">
      <formula>0</formula>
    </cfRule>
  </conditionalFormatting>
  <conditionalFormatting sqref="I62:Z63">
    <cfRule type="cellIs" dxfId="58" priority="47" operator="equal">
      <formula>0</formula>
    </cfRule>
  </conditionalFormatting>
  <conditionalFormatting sqref="F98">
    <cfRule type="expression" dxfId="57" priority="24">
      <formula>NOT(ISERROR(SEARCH("bisher nicht",F98)))</formula>
    </cfRule>
    <cfRule type="expression" dxfId="56" priority="25">
      <formula>NOT(ISERROR(SEARCH("umgesetzt",F98)))</formula>
    </cfRule>
    <cfRule type="expression" dxfId="55" priority="26">
      <formula>NOT(ISERROR(SEARCH("wird laufend umgesetzt",F98)))</formula>
    </cfRule>
    <cfRule type="expression" dxfId="54" priority="27">
      <formula>NOT(ISERROR(SEARCH("Umsetzung nicht möglich",F98)))</formula>
    </cfRule>
    <cfRule type="expression" dxfId="53" priority="28">
      <formula>NOT(ISERROR(SEARCH("noch offen",F98)))</formula>
    </cfRule>
    <cfRule type="expression" priority="29">
      <formula>NOT(ISERROR(SEARCH("umgesetzt",F98)))</formula>
    </cfRule>
    <cfRule type="expression" dxfId="52" priority="30">
      <formula>NOT(ISERROR(SEARCH("umgesetzt",F98)))</formula>
    </cfRule>
    <cfRule type="expression" dxfId="51" priority="31">
      <formula>NOT(ISERROR(SEARCH("zukünftiger Termin",F98)))</formula>
    </cfRule>
    <cfRule type="expression" dxfId="50" priority="32">
      <formula>NOT(ISERROR(SEARCH("zukünftiger Termin",F98)))</formula>
    </cfRule>
    <cfRule type="expression" dxfId="49" priority="33">
      <formula>NOT(ISERROR(SEARCH("zukünftiger Termin",F98)))</formula>
    </cfRule>
    <cfRule type="expression" dxfId="48" priority="34">
      <formula>NOT(ISERROR(SEARCH("in Umsetzung",F98)))</formula>
    </cfRule>
  </conditionalFormatting>
  <conditionalFormatting sqref="I98:O99">
    <cfRule type="cellIs" dxfId="47" priority="35" operator="equal">
      <formula>0</formula>
    </cfRule>
  </conditionalFormatting>
  <conditionalFormatting sqref="F100">
    <cfRule type="expression" dxfId="46" priority="12">
      <formula>NOT(ISERROR(SEARCH("bisher nicht",F100)))</formula>
    </cfRule>
    <cfRule type="expression" dxfId="45" priority="13">
      <formula>NOT(ISERROR(SEARCH("umgesetzt",F100)))</formula>
    </cfRule>
    <cfRule type="expression" dxfId="44" priority="14">
      <formula>NOT(ISERROR(SEARCH("wird laufend umgesetzt",F100)))</formula>
    </cfRule>
    <cfRule type="expression" dxfId="43" priority="15">
      <formula>NOT(ISERROR(SEARCH("Umsetzung nicht möglich",F100)))</formula>
    </cfRule>
    <cfRule type="expression" dxfId="42" priority="16">
      <formula>NOT(ISERROR(SEARCH("noch offen",F100)))</formula>
    </cfRule>
    <cfRule type="expression" priority="17">
      <formula>NOT(ISERROR(SEARCH("umgesetzt",F100)))</formula>
    </cfRule>
    <cfRule type="expression" dxfId="41" priority="18">
      <formula>NOT(ISERROR(SEARCH("umgesetzt",F100)))</formula>
    </cfRule>
    <cfRule type="expression" dxfId="40" priority="19">
      <formula>NOT(ISERROR(SEARCH("zukünftiger Termin",F100)))</formula>
    </cfRule>
    <cfRule type="expression" dxfId="39" priority="20">
      <formula>NOT(ISERROR(SEARCH("zukünftiger Termin",F100)))</formula>
    </cfRule>
    <cfRule type="expression" dxfId="38" priority="21">
      <formula>NOT(ISERROR(SEARCH("zukünftiger Termin",F100)))</formula>
    </cfRule>
    <cfRule type="expression" dxfId="37" priority="22">
      <formula>NOT(ISERROR(SEARCH("in Umsetzung",F100)))</formula>
    </cfRule>
  </conditionalFormatting>
  <conditionalFormatting sqref="I100:O101">
    <cfRule type="cellIs" dxfId="36" priority="23" operator="equal">
      <formula>0</formula>
    </cfRule>
  </conditionalFormatting>
  <conditionalFormatting sqref="F78">
    <cfRule type="expression" dxfId="35" priority="1">
      <formula>NOT(ISERROR(SEARCH("bisher nicht",F78)))</formula>
    </cfRule>
    <cfRule type="expression" dxfId="34" priority="2">
      <formula>NOT(ISERROR(SEARCH("umgesetzt",F78)))</formula>
    </cfRule>
    <cfRule type="expression" dxfId="33" priority="3">
      <formula>NOT(ISERROR(SEARCH("wird laufend umgesetzt",F78)))</formula>
    </cfRule>
    <cfRule type="expression" dxfId="32" priority="4">
      <formula>NOT(ISERROR(SEARCH("Umsetzung nicht möglich",F78)))</formula>
    </cfRule>
    <cfRule type="expression" dxfId="31" priority="5">
      <formula>NOT(ISERROR(SEARCH("noch offen",F78)))</formula>
    </cfRule>
    <cfRule type="expression" priority="6">
      <formula>NOT(ISERROR(SEARCH("umgesetzt",F78)))</formula>
    </cfRule>
    <cfRule type="expression" dxfId="30" priority="7">
      <formula>NOT(ISERROR(SEARCH("umgesetzt",F78)))</formula>
    </cfRule>
    <cfRule type="expression" dxfId="29" priority="8">
      <formula>NOT(ISERROR(SEARCH("zukünftiger Termin",F78)))</formula>
    </cfRule>
    <cfRule type="expression" dxfId="28" priority="9">
      <formula>NOT(ISERROR(SEARCH("zukünftiger Termin",F78)))</formula>
    </cfRule>
    <cfRule type="expression" dxfId="27" priority="10">
      <formula>NOT(ISERROR(SEARCH("zukünftiger Termin",F78)))</formula>
    </cfRule>
    <cfRule type="expression" dxfId="26" priority="11">
      <formula>NOT(ISERROR(SEARCH("in Umsetzung",F78)))</formula>
    </cfRule>
  </conditionalFormatting>
  <dataValidations count="3">
    <dataValidation type="date" allowBlank="1" showInputMessage="1" showErrorMessage="1" sqref="G4" xr:uid="{00000000-0002-0000-0000-000000000000}">
      <formula1>39083</formula1>
      <formula2>58806</formula2>
    </dataValidation>
    <dataValidation type="whole" allowBlank="1" showInputMessage="1" showErrorMessage="1" errorTitle="Nur ganze Zahlen" error="Bitte CO2-Einsparung als ganze Zahl ohne Punkt und Komma eintragen" sqref="I28:Z28 I30:Z30 I32:Z32 I34:Z34 I36:Z36 I38:Z38 I40:Z40 I42:Z42 I44:Z44 I46:Z46 I48:Z48 I50:Z50 I52:Z52 I54:Z54 I56:Z56 I70:Z70 I72:Z72 I74:Z74 I76:Z76 I78:Z78 I80:Z80 I82:Z82 I84:Z84 I86:Z86 I88:Z88 I90:Z90 I92:Z92 I94:Z94 I96:Z96 I108:Z108 I110:Z110 I112:Z112 I114:Z114 I116:Z116 I118:Z118 I120:Z120 I122:Z122 I124:Z124 I126:Z126 I128:Z128 I130:Z130 I132:Z132 I136:Z136 I144:Z144 I146:Z146 I148:Z148 I150:Z150 I152:Z152 I154:Z154 I156:Z156 I158:Z158 I160:Z160 I162:Z162 I164:Z164 I166:Z166 I168:Z168 I172:Z172 I180:Z180 I182:Z182 I184:Z184 I186:Z186 I188:Z188 I190:Z190 I192:Z192 I194:Z194 I196:Z196 I198:Z198 I200:Z200 I204:Z204 I216:Z216 I218:Z218 I220:Z220 I222:Z222 I224:Z224 I226:Z226 I228:Z228 I230:Z230 I232:Z232 I234:Z234 I236:Z236 I238:Z238 I252:Z252 I254:Z254 I256:Z256 I258:Z258 I260:Z260 I262:Z262 I264:Z264 I266:Z266 I268:Z268 I270:Z270 I272:Z272 I274:Z274 I134:Z134 I170:Z170 I206:Z206 I208:Z208 I202:Z202 I240:Z240 I242:Z242 I244:Z244 I276:Z276 I278:Z278 I280:Z280 I58:Z58 I60:Z60 I62:Z62 I98:O98 I100:O100" xr:uid="{00000000-0002-0000-0000-000001000000}">
      <formula1>0</formula1>
      <formula2>1000000</formula2>
    </dataValidation>
    <dataValidation type="list" allowBlank="1" showInputMessage="1" showErrorMessage="1" sqref="F252:F281 F28:F63 F108:F137 F144:F173 F180:F209 F216:F245 F70:F101" xr:uid="{00000000-0002-0000-0000-000002000000}">
      <formula1>$H$1:$O$1</formula1>
    </dataValidation>
  </dataValidations>
  <printOptions horizontalCentered="1" verticalCentered="1"/>
  <pageMargins left="0" right="0" top="0.19685039370078741" bottom="0" header="0.31496062992125984" footer="0.31496062992125984"/>
  <pageSetup paperSize="9" orientation="portrait" r:id="rId1"/>
  <rowBreaks count="7" manualBreakCount="7">
    <brk id="20" min="1" max="25" man="1"/>
    <brk id="64" max="16383" man="1"/>
    <brk id="102" max="16383" man="1"/>
    <brk id="138" max="16383" man="1"/>
    <brk id="174" max="16383" man="1"/>
    <brk id="210" max="16383" man="1"/>
    <brk id="246" max="16383" man="1"/>
  </rowBreaks>
  <ignoredErrors>
    <ignoredError sqref="K28 K31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/>
  <dimension ref="A1:AB298"/>
  <sheetViews>
    <sheetView zoomScale="110" zoomScaleNormal="110" zoomScalePageLayoutView="110" workbookViewId="0">
      <selection activeCell="L126" sqref="L126"/>
    </sheetView>
  </sheetViews>
  <sheetFormatPr baseColWidth="10" defaultRowHeight="12.75"/>
  <cols>
    <col min="1" max="1" width="3.42578125" style="22" customWidth="1"/>
    <col min="2" max="2" width="6.28515625" customWidth="1"/>
    <col min="3" max="5" width="15.42578125" customWidth="1"/>
    <col min="6" max="6" width="16" bestFit="1" customWidth="1"/>
    <col min="7" max="7" width="17.42578125" customWidth="1"/>
    <col min="8" max="8" width="26.28515625" customWidth="1"/>
    <col min="9" max="28" width="10.7109375" style="22" customWidth="1"/>
  </cols>
  <sheetData>
    <row r="1" spans="1:28" s="158" customFormat="1" ht="15" customHeight="1">
      <c r="A1" s="155"/>
      <c r="B1" s="155"/>
      <c r="C1" s="155"/>
      <c r="D1" s="155"/>
      <c r="E1" s="156"/>
      <c r="F1" s="156"/>
      <c r="G1" s="155"/>
      <c r="H1" s="155"/>
      <c r="I1" s="155"/>
      <c r="J1" s="155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</row>
    <row r="2" spans="1:28" s="157" customFormat="1" ht="23.25">
      <c r="A2" s="159"/>
      <c r="B2" s="196"/>
      <c r="C2" s="197" t="s">
        <v>228</v>
      </c>
      <c r="D2" s="160"/>
      <c r="E2" s="160"/>
      <c r="F2" s="160"/>
      <c r="G2" s="198" t="s">
        <v>227</v>
      </c>
      <c r="H2" s="199">
        <f>Planungsübersicht!G4</f>
        <v>45553</v>
      </c>
    </row>
    <row r="3" spans="1:28" ht="23.25">
      <c r="B3" s="200"/>
      <c r="C3" s="375" t="s">
        <v>226</v>
      </c>
      <c r="D3" s="375"/>
      <c r="E3" s="375"/>
      <c r="F3" s="375"/>
      <c r="G3" s="375"/>
      <c r="H3" s="376"/>
    </row>
    <row r="4" spans="1:28" ht="26.25" customHeight="1">
      <c r="B4" s="201"/>
      <c r="C4" s="377" t="s">
        <v>230</v>
      </c>
      <c r="D4" s="377"/>
      <c r="E4" s="377"/>
      <c r="F4" s="377"/>
      <c r="G4" s="377"/>
      <c r="H4" s="378"/>
    </row>
    <row r="5" spans="1:28" ht="38.25">
      <c r="B5" s="202" t="str">
        <f>Planungsübersicht!C25</f>
        <v>Nr.</v>
      </c>
      <c r="C5" s="202" t="str">
        <f>Planungsübersicht!D25</f>
        <v>Maßnahme</v>
      </c>
      <c r="D5" s="202" t="str">
        <f>Planungsübersicht!E25</f>
        <v>Termin
(Beginn der Umsetzung)</v>
      </c>
      <c r="E5" s="202" t="str">
        <f>Planungsübersicht!F25</f>
        <v>Status der 
Umsetzung</v>
      </c>
      <c r="F5" s="202" t="str">
        <f>Planungsübersicht!G25</f>
        <v>verantwortlich</v>
      </c>
      <c r="G5" s="202" t="str">
        <f>Planungsübersicht!H25</f>
        <v>Akteure für die Umsetzung</v>
      </c>
      <c r="H5" s="202" t="s">
        <v>252</v>
      </c>
    </row>
    <row r="6" spans="1:28" ht="89.25">
      <c r="B6" s="203" t="str">
        <f>IF(AND(Planungsübersicht!$E32&gt;1990,TYPE(Planungsübersicht!$E32)=1,NOT(Planungsübersicht!$F32="Umsetzung nicht möglich")), Planungsübersicht!C32," ")</f>
        <v>Ü3</v>
      </c>
      <c r="C6" s="203" t="str">
        <f>IF(AND(Planungsübersicht!$E32&gt;1990,TYPE(Planungsübersicht!$E32)=1,NOT(Planungsübersicht!$F32="Umsetzung nicht möglich")), Planungsübersicht!D32," ")</f>
        <v>Aktionen und/oder Informationen über die Klima-AG an schulinternen Veranstaltungen</v>
      </c>
      <c r="D6" s="203">
        <f>IF(AND(Planungsübersicht!$E32&gt;1990,TYPE(Planungsübersicht!$E32)=1,NOT(Planungsübersicht!$F32="Umsetzung nicht möglich")), Planungsübersicht!E32," ")</f>
        <v>2012</v>
      </c>
      <c r="E6" s="203" t="str">
        <f>IF(AND(Planungsübersicht!$E32&gt;1990,TYPE(Planungsübersicht!$E32)=1,NOT(Planungsübersicht!$F32="Umsetzung nicht möglich")), Planungsübersicht!F32," ")</f>
        <v>wird laufend umgesetzt</v>
      </c>
      <c r="F6" s="203" t="str">
        <f>IF(AND(Planungsübersicht!$E32&gt;1990,TYPE(Planungsübersicht!$E32)=1,NOT(Planungsübersicht!$F32="Umsetzung nicht möglich")), Planungsübersicht!G32," ")</f>
        <v>Stefan Behr</v>
      </c>
      <c r="G6" s="203" t="str">
        <f>IF(AND(Planungsübersicht!$E32&gt;1990,TYPE(Planungsübersicht!$E32)=1,NOT(Planungsübersicht!$F32="Umsetzung nicht möglich")), Planungsübersicht!H32," ")</f>
        <v>Umwelt-AG</v>
      </c>
      <c r="H6" s="203">
        <f>IF(AND(Planungsübersicht!$E32&gt;1990,TYPE(Planungsübersicht!$E32)=1,NOT(Planungsübersicht!$F32="Umsetzung nicht möglich")), MAX(Planungsübersicht!I32:Z32)," ")</f>
        <v>0</v>
      </c>
    </row>
    <row r="7" spans="1:28" ht="25.5">
      <c r="B7" s="203" t="str">
        <f>IF(AND(Planungsübersicht!$E70&gt;1990,TYPE(Planungsübersicht!$E70)=1,NOT(Planungsübersicht!$F70="Umsetzung nicht möglich")), Planungsübersicht!C70," ")</f>
        <v>W1</v>
      </c>
      <c r="C7" s="203" t="str">
        <f>IF(AND(Planungsübersicht!$E70&gt;1990,TYPE(Planungsübersicht!$E70)=1,NOT(Planungsübersicht!$F70="Umsetzung nicht möglich")), Planungsübersicht!D70," ")</f>
        <v>Stoßlüftung</v>
      </c>
      <c r="D7" s="203">
        <f>IF(AND(Planungsübersicht!$E70&gt;1990,TYPE(Planungsübersicht!$E70)=1,NOT(Planungsübersicht!$F70="Umsetzung nicht möglich")), Planungsübersicht!E70," ")</f>
        <v>2012</v>
      </c>
      <c r="E7" s="203" t="str">
        <f>IF(AND(Planungsübersicht!$E70&gt;1990,TYPE(Planungsübersicht!$E70)=1,NOT(Planungsübersicht!$F70="Umsetzung nicht möglich")), Planungsübersicht!F70," ")</f>
        <v>wird laufend umgesetzt</v>
      </c>
      <c r="F7" s="203" t="str">
        <f>IF(AND(Planungsübersicht!$E70&gt;1990,TYPE(Planungsübersicht!$E70)=1,NOT(Planungsübersicht!$F70="Umsetzung nicht möglich")), Planungsübersicht!G70," ")</f>
        <v>Stefan Behr</v>
      </c>
      <c r="G7" s="203" t="str">
        <f>IF(AND(Planungsübersicht!$E70&gt;1990,TYPE(Planungsübersicht!$E70)=1,NOT(Planungsübersicht!$F70="Umsetzung nicht möglich")), Planungsübersicht!H70," ")</f>
        <v>Kollegium</v>
      </c>
      <c r="H7" s="203">
        <f>IF(AND(Planungsübersicht!$E70&gt;1990,TYPE(Planungsübersicht!$E70)=1,NOT(Planungsübersicht!$F70="Umsetzung nicht möglich")), MAX(Planungsübersicht!I70:Z70)," ")</f>
        <v>5000</v>
      </c>
    </row>
    <row r="8" spans="1:28" ht="63.75">
      <c r="B8" s="203" t="str">
        <f>IF(AND(Planungsübersicht!$E72&gt;1990,TYPE(Planungsübersicht!$E72)=1,NOT(Planungsübersicht!$F72="Umsetzung nicht möglich")), Planungsübersicht!C72," ")</f>
        <v>W2</v>
      </c>
      <c r="C8" s="203" t="str">
        <f>IF(AND(Planungsübersicht!$E72&gt;1990,TYPE(Planungsübersicht!$E72)=1,NOT(Planungsübersicht!$F72="Umsetzung nicht möglich")), Planungsübersicht!D72," ")</f>
        <v>Fenster nach dem Unterricht schließen</v>
      </c>
      <c r="D8" s="203">
        <f>IF(AND(Planungsübersicht!$E72&gt;1990,TYPE(Planungsübersicht!$E72)=1,NOT(Planungsübersicht!$F72="Umsetzung nicht möglich")), Planungsübersicht!E72," ")</f>
        <v>2012</v>
      </c>
      <c r="E8" s="203" t="str">
        <f>IF(AND(Planungsübersicht!$E72&gt;1990,TYPE(Planungsübersicht!$E72)=1,NOT(Planungsübersicht!$F72="Umsetzung nicht möglich")), Planungsübersicht!F72," ")</f>
        <v>wird laufend umgesetzt</v>
      </c>
      <c r="F8" s="203" t="str">
        <f>IF(AND(Planungsübersicht!$E72&gt;1990,TYPE(Planungsübersicht!$E72)=1,NOT(Planungsübersicht!$F72="Umsetzung nicht möglich")), Planungsübersicht!G72," ")</f>
        <v>Stefan Behr</v>
      </c>
      <c r="G8" s="203" t="str">
        <f>IF(AND(Planungsübersicht!$E72&gt;1990,TYPE(Planungsübersicht!$E72)=1,NOT(Planungsübersicht!$F72="Umsetzung nicht möglich")), Planungsübersicht!H72," ")</f>
        <v>Kollegium,
ErzieherInnen, die einen      letzten Rundgang durch            die Räume machen</v>
      </c>
      <c r="H8" s="203">
        <f>IF(AND(Planungsübersicht!$E72&gt;1990,TYPE(Planungsübersicht!$E72)=1,NOT(Planungsübersicht!$F72="Umsetzung nicht möglich")), MAX(Planungsübersicht!I72:Z72)," ")</f>
        <v>7000</v>
      </c>
    </row>
    <row r="9" spans="1:28" ht="76.5">
      <c r="B9" s="203" t="str">
        <f>IF(AND(Planungsübersicht!$E112&gt;1990,TYPE(Planungsübersicht!$E112)=1,NOT(Planungsübersicht!$F112="Umsetzung nicht möglich")), Planungsübersicht!C112," ")</f>
        <v>S3</v>
      </c>
      <c r="C9" s="203" t="str">
        <f>IF(AND(Planungsübersicht!$E112&gt;1990,TYPE(Planungsübersicht!$E112)=1,NOT(Planungsübersicht!$F112="Umsetzung nicht möglich")), Planungsübersicht!D112," ")</f>
        <v>Austausch weiterer Leuchten durch LED-Lampen mit Bewegungsmelder/Fotosensor</v>
      </c>
      <c r="D9" s="203">
        <f>IF(AND(Planungsübersicht!$E112&gt;1990,TYPE(Planungsübersicht!$E112)=1,NOT(Planungsübersicht!$F112="Umsetzung nicht möglich")), Planungsübersicht!E112," ")</f>
        <v>2012</v>
      </c>
      <c r="E9" s="203" t="str">
        <f>IF(AND(Planungsübersicht!$E112&gt;1990,TYPE(Planungsübersicht!$E112)=1,NOT(Planungsübersicht!$F112="Umsetzung nicht möglich")), Planungsübersicht!F112," ")</f>
        <v>wird laufend umgesetzt</v>
      </c>
      <c r="F9" s="203" t="str">
        <f>IF(AND(Planungsübersicht!$E112&gt;1990,TYPE(Planungsübersicht!$E112)=1,NOT(Planungsübersicht!$F112="Umsetzung nicht möglich")), Planungsübersicht!G112," ")</f>
        <v>Slawek Buhrke</v>
      </c>
      <c r="G9" s="203" t="str">
        <f>IF(AND(Planungsübersicht!$E112&gt;1990,TYPE(Planungsübersicht!$E112)=1,NOT(Planungsübersicht!$F112="Umsetzung nicht möglich")), Planungsübersicht!H112," ")</f>
        <v>Externe Firma</v>
      </c>
      <c r="H9" s="203">
        <f>IF(AND(Planungsübersicht!$E112&gt;1990,TYPE(Planungsübersicht!$E112)=1,NOT(Planungsübersicht!$F112="Umsetzung nicht möglich")), MAX(Planungsübersicht!I112:Z112)," ")</f>
        <v>500</v>
      </c>
    </row>
    <row r="10" spans="1:28" ht="51">
      <c r="B10" s="203" t="str">
        <f>IF(AND(Planungsübersicht!$E114&gt;1990,TYPE(Planungsübersicht!$E114)=1,NOT(Planungsübersicht!$F114="Umsetzung nicht möglich")), Planungsübersicht!C114," ")</f>
        <v>S4</v>
      </c>
      <c r="C10" s="203" t="str">
        <f>IF(AND(Planungsübersicht!$E114&gt;1990,TYPE(Planungsübersicht!$E114)=1,NOT(Planungsübersicht!$F114="Umsetzung nicht möglich")), Planungsübersicht!D114," ")</f>
        <v xml:space="preserve">Standby-Schalter für                       Smartboards anschaffen </v>
      </c>
      <c r="D10" s="203">
        <f>IF(AND(Planungsübersicht!$E114&gt;1990,TYPE(Planungsübersicht!$E114)=1,NOT(Planungsübersicht!$F114="Umsetzung nicht möglich")), Planungsübersicht!E114," ")</f>
        <v>2012</v>
      </c>
      <c r="E10" s="203" t="str">
        <f>IF(AND(Planungsübersicht!$E114&gt;1990,TYPE(Planungsübersicht!$E114)=1,NOT(Planungsübersicht!$F114="Umsetzung nicht möglich")), Planungsübersicht!F114," ")</f>
        <v>umgesetzt</v>
      </c>
      <c r="F10" s="203" t="str">
        <f>IF(AND(Planungsübersicht!$E114&gt;1990,TYPE(Planungsübersicht!$E114)=1,NOT(Planungsübersicht!$F114="Umsetzung nicht möglich")), Planungsübersicht!G114," ")</f>
        <v>Stefan Behr</v>
      </c>
      <c r="G10" s="203" t="str">
        <f>IF(AND(Planungsübersicht!$E114&gt;1990,TYPE(Planungsübersicht!$E114)=1,NOT(Planungsübersicht!$F114="Umsetzung nicht möglich")), Planungsübersicht!H114," ")</f>
        <v>Stefan Behr</v>
      </c>
      <c r="H10" s="203">
        <f>IF(AND(Planungsübersicht!$E114&gt;1990,TYPE(Planungsübersicht!$E114)=1,NOT(Planungsübersicht!$F114="Umsetzung nicht möglich")), MAX(Planungsübersicht!I114:Z114)," ")</f>
        <v>3000</v>
      </c>
    </row>
    <row r="11" spans="1:28" ht="63.75">
      <c r="B11" s="203" t="str">
        <f>IF(AND(Planungsübersicht!$E182&gt;1990,TYPE(Planungsübersicht!$E182)=1,NOT(Planungsübersicht!$F182="Umsetzung nicht möglich")), Planungsübersicht!C182," ")</f>
        <v>B2</v>
      </c>
      <c r="C11" s="203" t="str">
        <f>IF(AND(Planungsübersicht!$E182&gt;1990,TYPE(Planungsübersicht!$E182)=1,NOT(Planungsübersicht!$F182="Umsetzung nicht möglich")), Planungsübersicht!D182," ")</f>
        <v>Recyclingpapier für die Schülerzeitung         und Kurshefte verwenden</v>
      </c>
      <c r="D11" s="203">
        <f>IF(AND(Planungsübersicht!$E182&gt;1990,TYPE(Planungsübersicht!$E182)=1,NOT(Planungsübersicht!$F182="Umsetzung nicht möglich")), Planungsübersicht!E182," ")</f>
        <v>2012</v>
      </c>
      <c r="E11" s="203" t="str">
        <f>IF(AND(Planungsübersicht!$E182&gt;1990,TYPE(Planungsübersicht!$E182)=1,NOT(Planungsübersicht!$F182="Umsetzung nicht möglich")), Planungsübersicht!F182," ")</f>
        <v>wird laufend umgesetzt</v>
      </c>
      <c r="F11" s="203" t="str">
        <f>IF(AND(Planungsübersicht!$E182&gt;1990,TYPE(Planungsübersicht!$E182)=1,NOT(Planungsübersicht!$F182="Umsetzung nicht möglich")), Planungsübersicht!G182," ")</f>
        <v>Philine Mötsch</v>
      </c>
      <c r="G11" s="203" t="str">
        <f>IF(AND(Planungsübersicht!$E182&gt;1990,TYPE(Planungsübersicht!$E182)=1,NOT(Planungsübersicht!$F182="Umsetzung nicht möglich")), Planungsübersicht!H182," ")</f>
        <v>Philine Mötsch</v>
      </c>
      <c r="H11" s="203">
        <f>IF(AND(Planungsübersicht!$E182&gt;1990,TYPE(Planungsübersicht!$E182)=1,NOT(Planungsübersicht!$F182="Umsetzung nicht möglich")), MAX(Planungsübersicht!I182:Z182)," ")</f>
        <v>200</v>
      </c>
    </row>
    <row r="12" spans="1:28" ht="38.25">
      <c r="B12" s="203" t="str">
        <f>IF(AND(Planungsübersicht!$E184&gt;1990,TYPE(Planungsübersicht!$E184)=1,NOT(Planungsübersicht!$F184="Umsetzung nicht möglich")), Planungsübersicht!C184," ")</f>
        <v>B3</v>
      </c>
      <c r="C12" s="203" t="str">
        <f>IF(AND(Planungsübersicht!$E184&gt;1990,TYPE(Planungsübersicht!$E184)=1,NOT(Planungsübersicht!$F184="Umsetzung nicht möglich")), Planungsübersicht!D184," ")</f>
        <v>Doppelseitiges Kopieren etablieren (20%)</v>
      </c>
      <c r="D12" s="203">
        <f>IF(AND(Planungsübersicht!$E184&gt;1990,TYPE(Planungsübersicht!$E184)=1,NOT(Planungsübersicht!$F184="Umsetzung nicht möglich")), Planungsübersicht!E184," ")</f>
        <v>2012</v>
      </c>
      <c r="E12" s="203" t="str">
        <f>IF(AND(Planungsübersicht!$E184&gt;1990,TYPE(Planungsübersicht!$E184)=1,NOT(Planungsübersicht!$F184="Umsetzung nicht möglich")), Planungsübersicht!F184," ")</f>
        <v>wird laufend umgesetzt</v>
      </c>
      <c r="F12" s="203" t="str">
        <f>IF(AND(Planungsübersicht!$E184&gt;1990,TYPE(Planungsübersicht!$E184)=1,NOT(Planungsübersicht!$F184="Umsetzung nicht möglich")), Planungsübersicht!G184," ")</f>
        <v>Stefan Behr</v>
      </c>
      <c r="G12" s="203" t="str">
        <f>IF(AND(Planungsübersicht!$E184&gt;1990,TYPE(Planungsübersicht!$E184)=1,NOT(Planungsübersicht!$F184="Umsetzung nicht möglich")), Planungsübersicht!H184," ")</f>
        <v>Kollegium</v>
      </c>
      <c r="H12" s="203">
        <f>IF(AND(Planungsübersicht!$E184&gt;1990,TYPE(Planungsübersicht!$E184)=1,NOT(Planungsübersicht!$F184="Umsetzung nicht möglich")), MAX(Planungsübersicht!I184:Z184)," ")</f>
        <v>500</v>
      </c>
    </row>
    <row r="13" spans="1:28" ht="51">
      <c r="B13" s="203" t="str">
        <f>IF(AND(Planungsübersicht!$E188&gt;1990,TYPE(Planungsübersicht!$E188)=1,NOT(Planungsübersicht!$F188="Umsetzung nicht möglich")), Planungsübersicht!C188," ")</f>
        <v>B5</v>
      </c>
      <c r="C13" s="203" t="str">
        <f>IF(AND(Planungsübersicht!$E188&gt;1990,TYPE(Planungsübersicht!$E188)=1,NOT(Planungsübersicht!$F188="Umsetzung nicht möglich")), Planungsübersicht!D188," ")</f>
        <v>Neue T-Shirts der Sambaband aus Biobaumwolle anschaffen</v>
      </c>
      <c r="D13" s="203">
        <f>IF(AND(Planungsübersicht!$E188&gt;1990,TYPE(Planungsübersicht!$E188)=1,NOT(Planungsübersicht!$F188="Umsetzung nicht möglich")), Planungsübersicht!E188," ")</f>
        <v>2012</v>
      </c>
      <c r="E13" s="203" t="str">
        <f>IF(AND(Planungsübersicht!$E188&gt;1990,TYPE(Planungsübersicht!$E188)=1,NOT(Planungsübersicht!$F188="Umsetzung nicht möglich")), Planungsübersicht!F188," ")</f>
        <v>wird laufend umgesetzt</v>
      </c>
      <c r="F13" s="203" t="str">
        <f>IF(AND(Planungsübersicht!$E188&gt;1990,TYPE(Planungsübersicht!$E188)=1,NOT(Planungsübersicht!$F188="Umsetzung nicht möglich")), Planungsübersicht!G188," ")</f>
        <v>Stefan Behr</v>
      </c>
      <c r="G13" s="203" t="str">
        <f>IF(AND(Planungsübersicht!$E188&gt;1990,TYPE(Planungsübersicht!$E188)=1,NOT(Planungsübersicht!$F188="Umsetzung nicht möglich")), Planungsübersicht!H188," ")</f>
        <v>KursleiterInnen der Sambaband</v>
      </c>
      <c r="H13" s="203">
        <f>IF(AND(Planungsübersicht!$E188&gt;1990,TYPE(Planungsübersicht!$E188)=1,NOT(Planungsübersicht!$F188="Umsetzung nicht möglich")), MAX(Planungsübersicht!I188:Z188)," ")</f>
        <v>0</v>
      </c>
    </row>
    <row r="14" spans="1:28" ht="76.5">
      <c r="B14" s="203" t="str">
        <f>IF(AND(Planungsübersicht!$E36&gt;1990,TYPE(Planungsübersicht!$E36)=1,NOT(Planungsübersicht!$F36="Umsetzung nicht möglich")), Planungsübersicht!C36," ")</f>
        <v>Ü5</v>
      </c>
      <c r="C14" s="203" t="str">
        <f>IF(AND(Planungsübersicht!$E36&gt;1990,TYPE(Planungsübersicht!$E36)=1,NOT(Planungsübersicht!$F36="Umsetzung nicht möglich")), Planungsübersicht!D36," ")</f>
        <v>„Fenster zu? Strom aus?“-Aufkleber        kleben in jedem Raum beim Ausgang</v>
      </c>
      <c r="D14" s="203">
        <f>IF(AND(Planungsübersicht!$E36&gt;1990,TYPE(Planungsübersicht!$E36)=1,NOT(Planungsübersicht!$F36="Umsetzung nicht möglich")), Planungsübersicht!E36," ")</f>
        <v>2013</v>
      </c>
      <c r="E14" s="203" t="str">
        <f>IF(AND(Planungsübersicht!$E36&gt;1990,TYPE(Planungsübersicht!$E36)=1,NOT(Planungsübersicht!$F36="Umsetzung nicht möglich")), Planungsübersicht!F36," ")</f>
        <v>umgesetzt</v>
      </c>
      <c r="F14" s="203" t="str">
        <f>IF(AND(Planungsübersicht!$E36&gt;1990,TYPE(Planungsübersicht!$E36)=1,NOT(Planungsübersicht!$F36="Umsetzung nicht möglich")), Planungsübersicht!G36," ")</f>
        <v>Stefan Behr</v>
      </c>
      <c r="G14" s="203" t="str">
        <f>IF(AND(Planungsübersicht!$E36&gt;1990,TYPE(Planungsübersicht!$E36)=1,NOT(Planungsübersicht!$F36="Umsetzung nicht möglich")), Planungsübersicht!H36," ")</f>
        <v>Kollegium</v>
      </c>
      <c r="H14" s="203">
        <f>IF(AND(Planungsübersicht!$E36&gt;1990,TYPE(Planungsübersicht!$E36)=1,NOT(Planungsübersicht!$F36="Umsetzung nicht möglich")), MAX(Planungsübersicht!I36:Z36)," ")</f>
        <v>0</v>
      </c>
    </row>
    <row r="15" spans="1:28">
      <c r="B15" s="203" t="str">
        <f>IF(AND(Planungsübersicht!$E38&gt;1990,TYPE(Planungsübersicht!$E38)=1,NOT(Planungsübersicht!$F38="Umsetzung nicht möglich")), Planungsübersicht!C38," ")</f>
        <v xml:space="preserve"> </v>
      </c>
      <c r="C15" s="203" t="str">
        <f>IF(AND(Planungsübersicht!$E38&gt;1990,TYPE(Planungsübersicht!$E38)=1,NOT(Planungsübersicht!$F38="Umsetzung nicht möglich")), Planungsübersicht!D38," ")</f>
        <v xml:space="preserve"> </v>
      </c>
      <c r="D15" s="203" t="str">
        <f>IF(AND(Planungsübersicht!$E38&gt;1990,TYPE(Planungsübersicht!$E38)=1,NOT(Planungsübersicht!$F38="Umsetzung nicht möglich")), Planungsübersicht!E38," ")</f>
        <v xml:space="preserve"> </v>
      </c>
      <c r="E15" s="203" t="str">
        <f>IF(AND(Planungsübersicht!$E38&gt;1990,TYPE(Planungsübersicht!$E38)=1,NOT(Planungsübersicht!$F38="Umsetzung nicht möglich")), Planungsübersicht!F38," ")</f>
        <v xml:space="preserve"> </v>
      </c>
      <c r="F15" s="203" t="str">
        <f>IF(AND(Planungsübersicht!$E38&gt;1990,TYPE(Planungsübersicht!$E38)=1,NOT(Planungsübersicht!$F38="Umsetzung nicht möglich")), Planungsübersicht!G38," ")</f>
        <v xml:space="preserve"> </v>
      </c>
      <c r="G15" s="203" t="str">
        <f>IF(AND(Planungsübersicht!$E38&gt;1990,TYPE(Planungsübersicht!$E38)=1,NOT(Planungsübersicht!$F38="Umsetzung nicht möglich")), Planungsübersicht!H38," ")</f>
        <v xml:space="preserve"> </v>
      </c>
      <c r="H15" s="203" t="str">
        <f>IF(AND(Planungsübersicht!$E38&gt;1990,TYPE(Planungsübersicht!$E38)=1,NOT(Planungsübersicht!$F38="Umsetzung nicht möglich")), MAX(Planungsübersicht!I38:Z38)," ")</f>
        <v xml:space="preserve"> </v>
      </c>
    </row>
    <row r="16" spans="1:28" ht="38.25">
      <c r="B16" s="203" t="str">
        <f>IF(AND(Planungsübersicht!$E40&gt;1990,TYPE(Planungsübersicht!$E40)=1,NOT(Planungsübersicht!$F40="Umsetzung nicht möglich")), Planungsübersicht!C40," ")</f>
        <v>Ü7</v>
      </c>
      <c r="C16" s="203" t="str">
        <f>IF(AND(Planungsübersicht!$E40&gt;1990,TYPE(Planungsübersicht!$E40)=1,NOT(Planungsübersicht!$F40="Umsetzung nicht möglich")), Planungsübersicht!D40," ")</f>
        <v>Wechsel des Schulvereins                                zur GLS-Bank</v>
      </c>
      <c r="D16" s="203">
        <f>IF(AND(Planungsübersicht!$E40&gt;1990,TYPE(Planungsübersicht!$E40)=1,NOT(Planungsübersicht!$F40="Umsetzung nicht möglich")), Planungsübersicht!E40," ")</f>
        <v>2013</v>
      </c>
      <c r="E16" s="203" t="str">
        <f>IF(AND(Planungsübersicht!$E40&gt;1990,TYPE(Planungsübersicht!$E40)=1,NOT(Planungsübersicht!$F40="Umsetzung nicht möglich")), Planungsübersicht!F40," ")</f>
        <v>umgesetzt</v>
      </c>
      <c r="F16" s="203" t="str">
        <f>IF(AND(Planungsübersicht!$E40&gt;1990,TYPE(Planungsübersicht!$E40)=1,NOT(Planungsübersicht!$F40="Umsetzung nicht möglich")), Planungsübersicht!G40," ")</f>
        <v>Stefan Behr</v>
      </c>
      <c r="G16" s="203" t="str">
        <f>IF(AND(Planungsübersicht!$E40&gt;1990,TYPE(Planungsübersicht!$E40)=1,NOT(Planungsübersicht!$F40="Umsetzung nicht möglich")), Planungsübersicht!H40," ")</f>
        <v>Stefan Behr</v>
      </c>
      <c r="H16" s="203">
        <f>IF(AND(Planungsübersicht!$E40&gt;1990,TYPE(Planungsübersicht!$E40)=1,NOT(Planungsübersicht!$F40="Umsetzung nicht möglich")), MAX(Planungsübersicht!I40:Z40)," ")</f>
        <v>0</v>
      </c>
    </row>
    <row r="17" spans="2:8" ht="89.25">
      <c r="B17" s="203" t="str">
        <f>IF(AND(Planungsübersicht!$E108&gt;1990,TYPE(Planungsübersicht!$E108)=1,NOT(Planungsübersicht!$F108="Umsetzung nicht möglich")), Planungsübersicht!C108," ")</f>
        <v>S1</v>
      </c>
      <c r="C17" s="203" t="str">
        <f>IF(AND(Planungsübersicht!$E108&gt;1990,TYPE(Planungsübersicht!$E108)=1,NOT(Planungsübersicht!$F108="Umsetzung nicht möglich")), Planungsübersicht!D108," ")</f>
        <v>Alte Kühlschränke in Lu und AL austauschen/ersetzen                                   und in der Lu abschaffen</v>
      </c>
      <c r="D17" s="203">
        <f>IF(AND(Planungsübersicht!$E108&gt;1990,TYPE(Planungsübersicht!$E108)=1,NOT(Planungsübersicht!$F108="Umsetzung nicht möglich")), Planungsübersicht!E108," ")</f>
        <v>2013</v>
      </c>
      <c r="E17" s="203" t="str">
        <f>IF(AND(Planungsübersicht!$E108&gt;1990,TYPE(Planungsübersicht!$E108)=1,NOT(Planungsübersicht!$F108="Umsetzung nicht möglich")), Planungsübersicht!F108," ")</f>
        <v>umgesetzt</v>
      </c>
      <c r="F17" s="203" t="str">
        <f>IF(AND(Planungsübersicht!$E108&gt;1990,TYPE(Planungsübersicht!$E108)=1,NOT(Planungsübersicht!$F108="Umsetzung nicht möglich")), Planungsübersicht!G108," ")</f>
        <v>Stefan Behr</v>
      </c>
      <c r="G17" s="203" t="str">
        <f>IF(AND(Planungsübersicht!$E108&gt;1990,TYPE(Planungsübersicht!$E108)=1,NOT(Planungsübersicht!$F108="Umsetzung nicht möglich")), Planungsübersicht!H108," ")</f>
        <v>Hausmeister</v>
      </c>
      <c r="H17" s="203">
        <f>IF(AND(Planungsübersicht!$E108&gt;1990,TYPE(Planungsübersicht!$E108)=1,NOT(Planungsübersicht!$F108="Umsetzung nicht möglich")), MAX(Planungsübersicht!I108:Z108)," ")</f>
        <v>2000</v>
      </c>
    </row>
    <row r="18" spans="2:8" ht="63.75">
      <c r="B18" s="203" t="str">
        <f>IF(AND(Planungsübersicht!$E110&gt;1990,TYPE(Planungsübersicht!$E110)=1,NOT(Planungsübersicht!$F110="Umsetzung nicht möglich")), Planungsübersicht!C110," ")</f>
        <v>S2</v>
      </c>
      <c r="C18" s="203" t="str">
        <f>IF(AND(Planungsübersicht!$E110&gt;1990,TYPE(Planungsübersicht!$E110)=1,NOT(Planungsübersicht!$F110="Umsetzung nicht möglich")), Planungsübersicht!D110," ")</f>
        <v>„Fenster zu? Strom aus?“-Aufkleber kleben in jedem Raum beim Ausgang</v>
      </c>
      <c r="D18" s="203">
        <f>IF(AND(Planungsübersicht!$E110&gt;1990,TYPE(Planungsübersicht!$E110)=1,NOT(Planungsübersicht!$F110="Umsetzung nicht möglich")), Planungsübersicht!E110," ")</f>
        <v>2013</v>
      </c>
      <c r="E18" s="203" t="str">
        <f>IF(AND(Planungsübersicht!$E110&gt;1990,TYPE(Planungsübersicht!$E110)=1,NOT(Planungsübersicht!$F110="Umsetzung nicht möglich")), Planungsübersicht!F110," ")</f>
        <v>umgesetzt</v>
      </c>
      <c r="F18" s="203" t="str">
        <f>IF(AND(Planungsübersicht!$E110&gt;1990,TYPE(Planungsübersicht!$E110)=1,NOT(Planungsübersicht!$F110="Umsetzung nicht möglich")), Planungsübersicht!G110," ")</f>
        <v>Stefan Behr</v>
      </c>
      <c r="G18" s="203" t="str">
        <f>IF(AND(Planungsübersicht!$E110&gt;1990,TYPE(Planungsübersicht!$E110)=1,NOT(Planungsübersicht!$F110="Umsetzung nicht möglich")), Planungsübersicht!H110," ")</f>
        <v>Stefan Behr</v>
      </c>
      <c r="H18" s="203">
        <f>IF(AND(Planungsübersicht!$E110&gt;1990,TYPE(Planungsübersicht!$E110)=1,NOT(Planungsübersicht!$F110="Umsetzung nicht möglich")), MAX(Planungsübersicht!I110:Z110)," ")</f>
        <v>0</v>
      </c>
    </row>
    <row r="19" spans="2:8" ht="38.25">
      <c r="B19" s="203" t="str">
        <f>IF(AND(Planungsübersicht!$E144&gt;1990,TYPE(Planungsübersicht!$E144)=1,NOT(Planungsübersicht!$F144="Umsetzung nicht möglich")), Planungsübersicht!C144," ")</f>
        <v>A1</v>
      </c>
      <c r="C19" s="203" t="str">
        <f>IF(AND(Planungsübersicht!$E144&gt;1990,TYPE(Planungsübersicht!$E144)=1,NOT(Planungsübersicht!$F144="Umsetzung nicht möglich")), Planungsübersicht!D144," ")</f>
        <v>Papier wird getrennt gesammelt</v>
      </c>
      <c r="D19" s="203">
        <f>IF(AND(Planungsübersicht!$E144&gt;1990,TYPE(Planungsübersicht!$E144)=1,NOT(Planungsübersicht!$F144="Umsetzung nicht möglich")), Planungsübersicht!E144," ")</f>
        <v>2013</v>
      </c>
      <c r="E19" s="203" t="str">
        <f>IF(AND(Planungsübersicht!$E144&gt;1990,TYPE(Planungsübersicht!$E144)=1,NOT(Planungsübersicht!$F144="Umsetzung nicht möglich")), Planungsübersicht!F144," ")</f>
        <v>wird laufend umgesetzt</v>
      </c>
      <c r="F19" s="203" t="str">
        <f>IF(AND(Planungsübersicht!$E144&gt;1990,TYPE(Planungsübersicht!$E144)=1,NOT(Planungsübersicht!$F144="Umsetzung nicht möglich")), Planungsübersicht!G144," ")</f>
        <v xml:space="preserve">Stefan Behr,                      Slawek Buhrke           </v>
      </c>
      <c r="G19" s="203" t="str">
        <f>IF(AND(Planungsübersicht!$E144&gt;1990,TYPE(Planungsübersicht!$E144)=1,NOT(Planungsübersicht!$F144="Umsetzung nicht möglich")), Planungsübersicht!H144," ")</f>
        <v>alle</v>
      </c>
      <c r="H19" s="203">
        <f>IF(AND(Planungsübersicht!$E144&gt;1990,TYPE(Planungsübersicht!$E144)=1,NOT(Planungsübersicht!$F144="Umsetzung nicht möglich")), MAX(Planungsübersicht!I144:Z144)," ")</f>
        <v>5500</v>
      </c>
    </row>
    <row r="20" spans="2:8" ht="63.75">
      <c r="B20" s="203" t="str">
        <f>IF(AND(Planungsübersicht!$E146&gt;1990,TYPE(Planungsübersicht!$E146)=1,NOT(Planungsübersicht!$F146="Umsetzung nicht möglich")), Planungsübersicht!C146," ")</f>
        <v>A2</v>
      </c>
      <c r="C20" s="203" t="str">
        <f>IF(AND(Planungsübersicht!$E146&gt;1990,TYPE(Planungsübersicht!$E146)=1,NOT(Planungsübersicht!$F146="Umsetzung nicht möglich")), Planungsübersicht!D146," ")</f>
        <v>Papierdienst wird eingeführt und bringt  den Papiermüll in den Container (Al)</v>
      </c>
      <c r="D20" s="203">
        <f>IF(AND(Planungsübersicht!$E146&gt;1990,TYPE(Planungsübersicht!$E146)=1,NOT(Planungsübersicht!$F146="Umsetzung nicht möglich")), Planungsübersicht!E146," ")</f>
        <v>2013</v>
      </c>
      <c r="E20" s="203" t="str">
        <f>IF(AND(Planungsübersicht!$E146&gt;1990,TYPE(Planungsübersicht!$E146)=1,NOT(Planungsübersicht!$F146="Umsetzung nicht möglich")), Planungsübersicht!F146," ")</f>
        <v>wird laufend umgesetzt</v>
      </c>
      <c r="F20" s="203" t="str">
        <f>IF(AND(Planungsübersicht!$E146&gt;1990,TYPE(Planungsübersicht!$E146)=1,NOT(Planungsübersicht!$F146="Umsetzung nicht möglich")), Planungsübersicht!G146," ")</f>
        <v>KlassenlehrerInnen</v>
      </c>
      <c r="G20" s="203" t="str">
        <f>IF(AND(Planungsübersicht!$E146&gt;1990,TYPE(Planungsübersicht!$E146)=1,NOT(Planungsübersicht!$F146="Umsetzung nicht möglich")), Planungsübersicht!H146," ")</f>
        <v>Schüler ab der 2. Klasse</v>
      </c>
      <c r="H20" s="203">
        <f>IF(AND(Planungsübersicht!$E146&gt;1990,TYPE(Planungsübersicht!$E146)=1,NOT(Planungsübersicht!$F146="Umsetzung nicht möglich")), MAX(Planungsübersicht!I146:Z146)," ")</f>
        <v>0</v>
      </c>
    </row>
    <row r="21" spans="2:8" ht="76.5">
      <c r="B21" s="203" t="str">
        <f>IF(AND(Planungsübersicht!$E150&gt;1990,TYPE(Planungsübersicht!$E150)=1,NOT(Planungsübersicht!$F150="Umsetzung nicht möglich")), Planungsübersicht!C150," ")</f>
        <v>A4</v>
      </c>
      <c r="C21" s="203" t="str">
        <f>IF(AND(Planungsübersicht!$E150&gt;1990,TYPE(Planungsübersicht!$E150)=1,NOT(Planungsübersicht!$F150="Umsetzung nicht möglich")), Planungsübersicht!D150," ")</f>
        <v>Im Schulkiosk Müll vermeiden                         Neu: Schulkiosk nach Corona nicht wiedereröffnet</v>
      </c>
      <c r="D21" s="203">
        <f>IF(AND(Planungsübersicht!$E150&gt;1990,TYPE(Planungsübersicht!$E150)=1,NOT(Planungsübersicht!$F150="Umsetzung nicht möglich")), Planungsübersicht!E150," ")</f>
        <v>2013</v>
      </c>
      <c r="E21" s="203" t="str">
        <f>IF(AND(Planungsübersicht!$E150&gt;1990,TYPE(Planungsübersicht!$E150)=1,NOT(Planungsübersicht!$F150="Umsetzung nicht möglich")), Planungsübersicht!F150," ")</f>
        <v>wird laufend umgesetzt</v>
      </c>
      <c r="F21" s="203" t="str">
        <f>IF(AND(Planungsübersicht!$E150&gt;1990,TYPE(Planungsübersicht!$E150)=1,NOT(Planungsübersicht!$F150="Umsetzung nicht möglich")), Planungsübersicht!G150," ")</f>
        <v>Julia Brosell</v>
      </c>
      <c r="G21" s="203" t="str">
        <f>IF(AND(Planungsübersicht!$E150&gt;1990,TYPE(Planungsübersicht!$E150)=1,NOT(Planungsübersicht!$F150="Umsetzung nicht möglich")), Planungsübersicht!H150," ")</f>
        <v>Julia Brosell</v>
      </c>
      <c r="H21" s="203">
        <f>IF(AND(Planungsübersicht!$E150&gt;1990,TYPE(Planungsübersicht!$E150)=1,NOT(Planungsübersicht!$F150="Umsetzung nicht möglich")), MAX(Planungsübersicht!I150:Z150)," ")</f>
        <v>800</v>
      </c>
    </row>
    <row r="22" spans="2:8" ht="38.25">
      <c r="B22" s="203" t="str">
        <f>IF(AND(Planungsübersicht!$E76&gt;1990,TYPE(Planungsübersicht!$E76)=1,NOT(Planungsübersicht!$F76="Umsetzung nicht möglich")), Planungsübersicht!C76," ")</f>
        <v>W4</v>
      </c>
      <c r="C22" s="203" t="str">
        <f>IF(AND(Planungsübersicht!$E76&gt;1990,TYPE(Planungsübersicht!$E76)=1,NOT(Planungsübersicht!$F76="Umsetzung nicht möglich")), Planungsübersicht!D76," ")</f>
        <v>Wochenend- und Ferienabsenkung              der Heizung</v>
      </c>
      <c r="D22" s="203">
        <f>IF(AND(Planungsübersicht!$E76&gt;1990,TYPE(Planungsübersicht!$E76)=1,NOT(Planungsübersicht!$F76="Umsetzung nicht möglich")), Planungsübersicht!E76," ")</f>
        <v>2014</v>
      </c>
      <c r="E22" s="203" t="str">
        <f>IF(AND(Planungsübersicht!$E76&gt;1990,TYPE(Planungsübersicht!$E76)=1,NOT(Planungsübersicht!$F76="Umsetzung nicht möglich")), Planungsübersicht!F76," ")</f>
        <v>wird laufend umgesetzt</v>
      </c>
      <c r="F22" s="203" t="str">
        <f>IF(AND(Planungsübersicht!$E76&gt;1990,TYPE(Planungsübersicht!$E76)=1,NOT(Planungsübersicht!$F76="Umsetzung nicht möglich")), Planungsübersicht!G76," ")</f>
        <v>Hausmeister (Lu und Al)</v>
      </c>
      <c r="G22" s="203" t="str">
        <f>IF(AND(Planungsübersicht!$E76&gt;1990,TYPE(Planungsübersicht!$E76)=1,NOT(Planungsübersicht!$F76="Umsetzung nicht möglich")), Planungsübersicht!H76," ")</f>
        <v>Hausmeister,                    Klimacoach Reinhold Hermann</v>
      </c>
      <c r="H22" s="203">
        <f>IF(AND(Planungsübersicht!$E76&gt;1990,TYPE(Planungsübersicht!$E76)=1,NOT(Planungsübersicht!$F76="Umsetzung nicht möglich")), MAX(Planungsübersicht!I76:Z76)," ")</f>
        <v>14000</v>
      </c>
    </row>
    <row r="23" spans="2:8" ht="63.75">
      <c r="B23" s="203" t="str">
        <f>IF(AND(Planungsübersicht!$E122&gt;1990,TYPE(Planungsübersicht!$E122)=1,NOT(Planungsübersicht!$F122="Umsetzung nicht möglich")), Planungsübersicht!C122," ")</f>
        <v>S8</v>
      </c>
      <c r="C23" s="203" t="str">
        <f>IF(AND(Planungsübersicht!$E122&gt;1990,TYPE(Planungsübersicht!$E122)=1,NOT(Planungsübersicht!$F122="Umsetzung nicht möglich")), Planungsübersicht!D122," ")</f>
        <v>Herabsenken der Temperatur in Wasserboilern und Ausschalten über Nacht</v>
      </c>
      <c r="D23" s="203">
        <f>IF(AND(Planungsübersicht!$E122&gt;1990,TYPE(Planungsübersicht!$E122)=1,NOT(Planungsübersicht!$F122="Umsetzung nicht möglich")), Planungsübersicht!E122," ")</f>
        <v>2014</v>
      </c>
      <c r="E23" s="203" t="str">
        <f>IF(AND(Planungsübersicht!$E122&gt;1990,TYPE(Planungsübersicht!$E122)=1,NOT(Planungsübersicht!$F122="Umsetzung nicht möglich")), Planungsübersicht!F122," ")</f>
        <v>wird laufend umgesetzt</v>
      </c>
      <c r="F23" s="203" t="str">
        <f>IF(AND(Planungsübersicht!$E122&gt;1990,TYPE(Planungsübersicht!$E122)=1,NOT(Planungsübersicht!$F122="Umsetzung nicht möglich")), Planungsübersicht!G122," ")</f>
        <v>Julia Brosell,                 Oliver Käming</v>
      </c>
      <c r="G23" s="203" t="str">
        <f>IF(AND(Planungsübersicht!$E122&gt;1990,TYPE(Planungsübersicht!$E122)=1,NOT(Planungsübersicht!$F122="Umsetzung nicht möglich")), Planungsübersicht!H122," ")</f>
        <v>Julia Brosell</v>
      </c>
      <c r="H23" s="203">
        <f>IF(AND(Planungsübersicht!$E122&gt;1990,TYPE(Planungsübersicht!$E122)=1,NOT(Planungsübersicht!$F122="Umsetzung nicht möglich")), MAX(Planungsübersicht!I122:Z122)," ")</f>
        <v>3000</v>
      </c>
    </row>
    <row r="24" spans="2:8" ht="76.5">
      <c r="B24" s="203" t="str">
        <f>IF(AND(Planungsübersicht!$E152&gt;1990,TYPE(Planungsübersicht!$E152)=1,NOT(Planungsübersicht!$F152="Umsetzung nicht möglich")), Planungsübersicht!C152," ")</f>
        <v>A5</v>
      </c>
      <c r="C24" s="203" t="str">
        <f>IF(AND(Planungsübersicht!$E152&gt;1990,TYPE(Planungsübersicht!$E152)=1,NOT(Planungsübersicht!$F152="Umsetzung nicht möglich")), Planungsübersicht!D152," ")</f>
        <v>Errichtung einer Kaffeekasse, damit nicht mehr extern Kaffee gekauft werden muss (Al)</v>
      </c>
      <c r="D24" s="203">
        <f>IF(AND(Planungsübersicht!$E152&gt;1990,TYPE(Planungsübersicht!$E152)=1,NOT(Planungsübersicht!$F152="Umsetzung nicht möglich")), Planungsübersicht!E152," ")</f>
        <v>2014</v>
      </c>
      <c r="E24" s="203" t="str">
        <f>IF(AND(Planungsübersicht!$E152&gt;1990,TYPE(Planungsübersicht!$E152)=1,NOT(Planungsübersicht!$F152="Umsetzung nicht möglich")), Planungsübersicht!F152," ")</f>
        <v>wird laufend umgesetzt</v>
      </c>
      <c r="F24" s="203" t="str">
        <f>IF(AND(Planungsübersicht!$E152&gt;1990,TYPE(Planungsübersicht!$E152)=1,NOT(Planungsübersicht!$F152="Umsetzung nicht möglich")), Planungsübersicht!G152," ")</f>
        <v>Stefan Behr</v>
      </c>
      <c r="G24" s="203" t="str">
        <f>IF(AND(Planungsübersicht!$E152&gt;1990,TYPE(Planungsübersicht!$E152)=1,NOT(Planungsübersicht!$F152="Umsetzung nicht möglich")), Planungsübersicht!H152," ")</f>
        <v>Kollegium</v>
      </c>
      <c r="H24" s="203">
        <f>IF(AND(Planungsübersicht!$E152&gt;1990,TYPE(Planungsübersicht!$E152)=1,NOT(Planungsübersicht!$F152="Umsetzung nicht möglich")), MAX(Planungsübersicht!I152:Z152)," ")</f>
        <v>0</v>
      </c>
    </row>
    <row r="25" spans="2:8" ht="89.25">
      <c r="B25" s="203" t="str">
        <f>IF(AND(Planungsübersicht!$E154&gt;1990,TYPE(Planungsübersicht!$E154)=1,NOT(Planungsübersicht!$F154="Umsetzung nicht möglich")), Planungsübersicht!C154," ")</f>
        <v>A6</v>
      </c>
      <c r="C25" s="203" t="str">
        <f>IF(AND(Planungsübersicht!$E154&gt;1990,TYPE(Planungsübersicht!$E154)=1,NOT(Planungsübersicht!$F154="Umsetzung nicht möglich")), Planungsübersicht!D154," ")</f>
        <v>Mehrweggeschirr und Besteck bei Schulweihnachtsfeier, Schulflohmarkt        und Einschulungen</v>
      </c>
      <c r="D25" s="203">
        <f>IF(AND(Planungsübersicht!$E154&gt;1990,TYPE(Planungsübersicht!$E154)=1,NOT(Planungsübersicht!$F154="Umsetzung nicht möglich")), Planungsübersicht!E154," ")</f>
        <v>2014</v>
      </c>
      <c r="E25" s="203" t="str">
        <f>IF(AND(Planungsübersicht!$E154&gt;1990,TYPE(Planungsübersicht!$E154)=1,NOT(Planungsübersicht!$F154="Umsetzung nicht möglich")), Planungsübersicht!F154," ")</f>
        <v>wird laufend umgesetzt</v>
      </c>
      <c r="F25" s="203" t="str">
        <f>IF(AND(Planungsübersicht!$E154&gt;1990,TYPE(Planungsübersicht!$E154)=1,NOT(Planungsübersicht!$F154="Umsetzung nicht möglich")), Planungsübersicht!G154," ")</f>
        <v>Elternrat, Schulverein, Schulleitung</v>
      </c>
      <c r="G25" s="203" t="str">
        <f>IF(AND(Planungsübersicht!$E154&gt;1990,TYPE(Planungsübersicht!$E154)=1,NOT(Planungsübersicht!$F154="Umsetzung nicht möglich")), Planungsübersicht!H154," ")</f>
        <v>Elternrat, Schulverein,        Oliver Käming</v>
      </c>
      <c r="H25" s="203">
        <f>IF(AND(Planungsübersicht!$E154&gt;1990,TYPE(Planungsübersicht!$E154)=1,NOT(Planungsübersicht!$F154="Umsetzung nicht möglich")), MAX(Planungsübersicht!I154:Z154)," ")</f>
        <v>15</v>
      </c>
    </row>
    <row r="26" spans="2:8" ht="51">
      <c r="B26" s="203" t="str">
        <f>IF(AND(Planungsübersicht!$E156&gt;1990,TYPE(Planungsübersicht!$E156)=1,NOT(Planungsübersicht!$F156="Umsetzung nicht möglich")), Planungsübersicht!C156," ")</f>
        <v>A7</v>
      </c>
      <c r="C26" s="203" t="str">
        <f>IF(AND(Planungsübersicht!$E156&gt;1990,TYPE(Planungsübersicht!$E156)=1,NOT(Planungsübersicht!$F156="Umsetzung nicht möglich")), Planungsübersicht!D156," ")</f>
        <v>Bei Raumvermietung Angebot von Leihgeschirr</v>
      </c>
      <c r="D26" s="203">
        <f>IF(AND(Planungsübersicht!$E156&gt;1990,TYPE(Planungsübersicht!$E156)=1,NOT(Planungsübersicht!$F156="Umsetzung nicht möglich")), Planungsübersicht!E156," ")</f>
        <v>2014</v>
      </c>
      <c r="E26" s="203" t="str">
        <f>IF(AND(Planungsübersicht!$E156&gt;1990,TYPE(Planungsübersicht!$E156)=1,NOT(Planungsübersicht!$F156="Umsetzung nicht möglich")), Planungsübersicht!F156," ")</f>
        <v>umgesetzt</v>
      </c>
      <c r="F26" s="203" t="str">
        <f>IF(AND(Planungsübersicht!$E156&gt;1990,TYPE(Planungsübersicht!$E156)=1,NOT(Planungsübersicht!$F156="Umsetzung nicht möglich")), Planungsübersicht!G156," ")</f>
        <v>Gisela Rathjens</v>
      </c>
      <c r="G26" s="203" t="str">
        <f>IF(AND(Planungsübersicht!$E156&gt;1990,TYPE(Planungsübersicht!$E156)=1,NOT(Planungsübersicht!$F156="Umsetzung nicht möglich")), Planungsübersicht!H156," ")</f>
        <v>Kai Engelbart</v>
      </c>
      <c r="H26" s="203">
        <f>IF(AND(Planungsübersicht!$E156&gt;1990,TYPE(Planungsübersicht!$E156)=1,NOT(Planungsübersicht!$F156="Umsetzung nicht möglich")), MAX(Planungsübersicht!I156:Z156)," ")</f>
        <v>0</v>
      </c>
    </row>
    <row r="27" spans="2:8" ht="51">
      <c r="B27" s="203" t="str">
        <f>IF(AND(Planungsübersicht!$E160&gt;1990,TYPE(Planungsübersicht!$E160)=1,NOT(Planungsübersicht!$F160="Umsetzung nicht möglich")), Planungsübersicht!C160," ")</f>
        <v>A9</v>
      </c>
      <c r="C27" s="203" t="str">
        <f>IF(AND(Planungsübersicht!$E160&gt;1990,TYPE(Planungsübersicht!$E160)=1,NOT(Planungsübersicht!$F160="Umsetzung nicht möglich")), Planungsübersicht!D160," ")</f>
        <v>Aufrüstung gespendeter                              Uni-PC´s statt Neuanschaffung</v>
      </c>
      <c r="D27" s="203">
        <f>IF(AND(Planungsübersicht!$E160&gt;1990,TYPE(Planungsübersicht!$E160)=1,NOT(Planungsübersicht!$F160="Umsetzung nicht möglich")), Planungsübersicht!E160," ")</f>
        <v>2014</v>
      </c>
      <c r="E27" s="203" t="str">
        <f>IF(AND(Planungsübersicht!$E160&gt;1990,TYPE(Planungsübersicht!$E160)=1,NOT(Planungsübersicht!$F160="Umsetzung nicht möglich")), Planungsübersicht!F160," ")</f>
        <v>wird laufend umgesetzt</v>
      </c>
      <c r="F27" s="203" t="str">
        <f>IF(AND(Planungsübersicht!$E160&gt;1990,TYPE(Planungsübersicht!$E160)=1,NOT(Planungsübersicht!$F160="Umsetzung nicht möglich")), Planungsübersicht!G160," ")</f>
        <v>Wolfgang Behrens</v>
      </c>
      <c r="G27" s="203" t="str">
        <f>IF(AND(Planungsübersicht!$E160&gt;1990,TYPE(Planungsübersicht!$E160)=1,NOT(Planungsübersicht!$F160="Umsetzung nicht möglich")), Planungsübersicht!H160," ")</f>
        <v>Wolfgang Behrens</v>
      </c>
      <c r="H27" s="203">
        <f>IF(AND(Planungsübersicht!$E160&gt;1990,TYPE(Planungsübersicht!$E160)=1,NOT(Planungsübersicht!$F160="Umsetzung nicht möglich")), MAX(Planungsübersicht!I160:Z160)," ")</f>
        <v>2000</v>
      </c>
    </row>
    <row r="28" spans="2:8" ht="89.25">
      <c r="B28" s="203" t="str">
        <f>IF(AND(Planungsübersicht!$E216&gt;1990,TYPE(Planungsübersicht!$E216)=1,NOT(Planungsübersicht!$F216="Umsetzung nicht möglich")), Planungsübersicht!C216," ")</f>
        <v>E1</v>
      </c>
      <c r="C28" s="203" t="str">
        <f>IF(AND(Planungsübersicht!$E216&gt;1990,TYPE(Planungsübersicht!$E216)=1,NOT(Planungsübersicht!$F216="Umsetzung nicht möglich")), Planungsübersicht!D216," ")</f>
        <v>Einkauf von Bio-Fleischprodukten                  in der Küche der Al
 (Bioland/Demeter)</v>
      </c>
      <c r="D28" s="203">
        <f>IF(AND(Planungsübersicht!$E216&gt;1990,TYPE(Planungsübersicht!$E216)=1,NOT(Planungsübersicht!$F216="Umsetzung nicht möglich")), Planungsübersicht!E216," ")</f>
        <v>2014</v>
      </c>
      <c r="E28" s="203" t="str">
        <f>IF(AND(Planungsübersicht!$E216&gt;1990,TYPE(Planungsübersicht!$E216)=1,NOT(Planungsübersicht!$F216="Umsetzung nicht möglich")), Planungsübersicht!F216," ")</f>
        <v>wird laufend umgesetzt</v>
      </c>
      <c r="F28" s="203" t="str">
        <f>IF(AND(Planungsübersicht!$E216&gt;1990,TYPE(Planungsübersicht!$E216)=1,NOT(Planungsübersicht!$F216="Umsetzung nicht möglich")), Planungsübersicht!G216," ")</f>
        <v>Julia Brosell</v>
      </c>
      <c r="G28" s="203" t="str">
        <f>IF(AND(Planungsübersicht!$E216&gt;1990,TYPE(Planungsübersicht!$E216)=1,NOT(Planungsübersicht!$F216="Umsetzung nicht möglich")), Planungsübersicht!H216," ")</f>
        <v>Julia Brosell</v>
      </c>
      <c r="H28" s="203">
        <f>IF(AND(Planungsübersicht!$E216&gt;1990,TYPE(Planungsübersicht!$E216)=1,NOT(Planungsübersicht!$F216="Umsetzung nicht möglich")), MAX(Planungsübersicht!I216:Z216)," ")</f>
        <v>500</v>
      </c>
    </row>
    <row r="29" spans="2:8" ht="38.25">
      <c r="B29" s="203" t="str">
        <f>IF(AND(Planungsübersicht!$E74&gt;1990,TYPE(Planungsübersicht!$E74)=1,NOT(Planungsübersicht!$F74="Umsetzung nicht möglich")), Planungsübersicht!C74," ")</f>
        <v>W3</v>
      </c>
      <c r="C29" s="203" t="str">
        <f>IF(AND(Planungsübersicht!$E74&gt;1990,TYPE(Planungsübersicht!$E74)=1,NOT(Planungsübersicht!$F74="Umsetzung nicht möglich")), Planungsübersicht!D74," ")</f>
        <v>Prüfung und Optimierung der Heizanlagen</v>
      </c>
      <c r="D29" s="203">
        <f>IF(AND(Planungsübersicht!$E74&gt;1990,TYPE(Planungsübersicht!$E74)=1,NOT(Planungsübersicht!$F74="Umsetzung nicht möglich")), Planungsübersicht!E74," ")</f>
        <v>2015</v>
      </c>
      <c r="E29" s="203" t="str">
        <f>IF(AND(Planungsübersicht!$E74&gt;1990,TYPE(Planungsübersicht!$E74)=1,NOT(Planungsübersicht!$F74="Umsetzung nicht möglich")), Planungsübersicht!F74," ")</f>
        <v>wird laufend umgesetzt</v>
      </c>
      <c r="F29" s="203" t="str">
        <f>IF(AND(Planungsübersicht!$E74&gt;1990,TYPE(Planungsübersicht!$E74)=1,NOT(Planungsübersicht!$F74="Umsetzung nicht möglich")), Planungsübersicht!G74," ")</f>
        <v xml:space="preserve">     Hausmeister                                                  (Al und Lu)</v>
      </c>
      <c r="G29" s="203" t="str">
        <f>IF(AND(Planungsübersicht!$E74&gt;1990,TYPE(Planungsübersicht!$E74)=1,NOT(Planungsübersicht!$F74="Umsetzung nicht möglich")), Planungsübersicht!H74," ")</f>
        <v>Hausmeister</v>
      </c>
      <c r="H29" s="203">
        <f>IF(AND(Planungsübersicht!$E74&gt;1990,TYPE(Planungsübersicht!$E74)=1,NOT(Planungsübersicht!$F74="Umsetzung nicht möglich")), MAX(Planungsübersicht!I74:Z74)," ")</f>
        <v>3000</v>
      </c>
    </row>
    <row r="30" spans="2:8">
      <c r="B30" s="203" t="str">
        <f>IF(AND(Planungsübersicht!$E78&gt;1990,TYPE(Planungsübersicht!$E78)=1,NOT(Planungsübersicht!$F78="Umsetzung nicht möglich")), Planungsübersicht!C78," ")</f>
        <v xml:space="preserve"> </v>
      </c>
      <c r="C30" s="203" t="str">
        <f>IF(AND(Planungsübersicht!$E78&gt;1990,TYPE(Planungsübersicht!$E78)=1,NOT(Planungsübersicht!$F78="Umsetzung nicht möglich")), Planungsübersicht!D78," ")</f>
        <v xml:space="preserve"> </v>
      </c>
      <c r="D30" s="203" t="str">
        <f>IF(AND(Planungsübersicht!$E78&gt;1990,TYPE(Planungsübersicht!$E78)=1,NOT(Planungsübersicht!$F78="Umsetzung nicht möglich")), Planungsübersicht!E78," ")</f>
        <v xml:space="preserve"> </v>
      </c>
      <c r="E30" s="203" t="str">
        <f>IF(AND(Planungsübersicht!$E78&gt;1990,TYPE(Planungsübersicht!$E78)=1,NOT(Planungsübersicht!$F78="Umsetzung nicht möglich")), Planungsübersicht!F78," ")</f>
        <v xml:space="preserve"> </v>
      </c>
      <c r="F30" s="203" t="str">
        <f>IF(AND(Planungsübersicht!$E78&gt;1990,TYPE(Planungsübersicht!$E78)=1,NOT(Planungsübersicht!$F78="Umsetzung nicht möglich")), Planungsübersicht!G78," ")</f>
        <v xml:space="preserve"> </v>
      </c>
      <c r="G30" s="203" t="str">
        <f>IF(AND(Planungsübersicht!$E78&gt;1990,TYPE(Planungsübersicht!$E78)=1,NOT(Planungsübersicht!$F78="Umsetzung nicht möglich")), Planungsübersicht!H78," ")</f>
        <v xml:space="preserve"> </v>
      </c>
      <c r="H30" s="203" t="str">
        <f>IF(AND(Planungsübersicht!$E78&gt;1990,TYPE(Planungsübersicht!$E78)=1,NOT(Planungsübersicht!$F78="Umsetzung nicht möglich")), MAX(Planungsübersicht!I78:Z78)," ")</f>
        <v xml:space="preserve"> </v>
      </c>
    </row>
    <row r="31" spans="2:8" ht="25.5">
      <c r="B31" s="203" t="str">
        <f>IF(AND(Planungsübersicht!$E124&gt;1990,TYPE(Planungsübersicht!$E124)=1,NOT(Planungsübersicht!$F124="Umsetzung nicht möglich")), Planungsübersicht!C124," ")</f>
        <v>S9</v>
      </c>
      <c r="C31" s="203" t="str">
        <f>IF(AND(Planungsübersicht!$E124&gt;1990,TYPE(Planungsübersicht!$E124)=1,NOT(Planungsübersicht!$F124="Umsetzung nicht möglich")), Planungsübersicht!D124," ")</f>
        <v>Zeitschaltuhren für Wasserboiler</v>
      </c>
      <c r="D31" s="203">
        <f>IF(AND(Planungsübersicht!$E124&gt;1990,TYPE(Planungsübersicht!$E124)=1,NOT(Planungsübersicht!$F124="Umsetzung nicht möglich")), Planungsübersicht!E124," ")</f>
        <v>2015</v>
      </c>
      <c r="E31" s="203" t="str">
        <f>IF(AND(Planungsübersicht!$E124&gt;1990,TYPE(Planungsübersicht!$E124)=1,NOT(Planungsübersicht!$F124="Umsetzung nicht möglich")), Planungsübersicht!F124," ")</f>
        <v>umgesetzt</v>
      </c>
      <c r="F31" s="203" t="str">
        <f>IF(AND(Planungsübersicht!$E124&gt;1990,TYPE(Planungsübersicht!$E124)=1,NOT(Planungsübersicht!$F124="Umsetzung nicht möglich")), Planungsübersicht!G124," ")</f>
        <v xml:space="preserve">Oliver Käming </v>
      </c>
      <c r="G31" s="203" t="str">
        <f>IF(AND(Planungsübersicht!$E124&gt;1990,TYPE(Planungsübersicht!$E124)=1,NOT(Planungsübersicht!$F124="Umsetzung nicht möglich")), Planungsübersicht!H124," ")</f>
        <v>Oliver Käming</v>
      </c>
      <c r="H31" s="203">
        <f>IF(AND(Planungsübersicht!$E124&gt;1990,TYPE(Planungsübersicht!$E124)=1,NOT(Planungsübersicht!$F124="Umsetzung nicht möglich")), MAX(Planungsübersicht!I124:Z124)," ")</f>
        <v>100</v>
      </c>
    </row>
    <row r="32" spans="2:8" ht="51">
      <c r="B32" s="203" t="str">
        <f>IF(AND(Planungsübersicht!$E158&gt;1990,TYPE(Planungsübersicht!$E158)=1,NOT(Planungsübersicht!$F158="Umsetzung nicht möglich")), Planungsübersicht!C158," ")</f>
        <v>A8</v>
      </c>
      <c r="C32" s="203" t="str">
        <f>IF(AND(Planungsübersicht!$E158&gt;1990,TYPE(Planungsübersicht!$E158)=1,NOT(Planungsübersicht!$F158="Umsetzung nicht möglich")), Planungsübersicht!D158," ")</f>
        <v xml:space="preserve"> Wertstoffe werden getrennt gesammelt (gelbe Tonnen)      </v>
      </c>
      <c r="D32" s="203">
        <f>IF(AND(Planungsübersicht!$E158&gt;1990,TYPE(Planungsübersicht!$E158)=1,NOT(Planungsübersicht!$F158="Umsetzung nicht möglich")), Planungsübersicht!E158," ")</f>
        <v>2015</v>
      </c>
      <c r="E32" s="203" t="str">
        <f>IF(AND(Planungsübersicht!$E158&gt;1990,TYPE(Planungsübersicht!$E158)=1,NOT(Planungsübersicht!$F158="Umsetzung nicht möglich")), Planungsübersicht!F158," ")</f>
        <v>wird laufend umgesetzt</v>
      </c>
      <c r="F32" s="203" t="str">
        <f>IF(AND(Planungsübersicht!$E158&gt;1990,TYPE(Planungsübersicht!$E158)=1,NOT(Planungsübersicht!$F158="Umsetzung nicht möglich")), Planungsübersicht!G158," ")</f>
        <v>KlassenlehrerInnen</v>
      </c>
      <c r="G32" s="203" t="str">
        <f>IF(AND(Planungsübersicht!$E158&gt;1990,TYPE(Planungsübersicht!$E158)=1,NOT(Planungsübersicht!$F158="Umsetzung nicht möglich")), Planungsübersicht!H158," ")</f>
        <v>alle</v>
      </c>
      <c r="H32" s="203">
        <f>IF(AND(Planungsübersicht!$E158&gt;1990,TYPE(Planungsübersicht!$E158)=1,NOT(Planungsübersicht!$F158="Umsetzung nicht möglich")), MAX(Planungsübersicht!I158:Z158)," ")</f>
        <v>4450</v>
      </c>
    </row>
    <row r="33" spans="2:8" ht="76.5">
      <c r="B33" s="203" t="str">
        <f>IF(AND(Planungsübersicht!$E162&gt;1990,TYPE(Planungsübersicht!$E162)=1,NOT(Planungsübersicht!$F162="Umsetzung nicht möglich")), Planungsübersicht!C162," ")</f>
        <v>A10</v>
      </c>
      <c r="C33" s="203" t="str">
        <f>IF(AND(Planungsübersicht!$E162&gt;1990,TYPE(Planungsübersicht!$E162)=1,NOT(Planungsübersicht!$F162="Umsetzung nicht möglich")), Planungsübersicht!D162," ")</f>
        <v>Produktion und Verkauf 
von Baumwolltaschen “Save the turtles!“</v>
      </c>
      <c r="D33" s="203">
        <f>IF(AND(Planungsübersicht!$E162&gt;1990,TYPE(Planungsübersicht!$E162)=1,NOT(Planungsübersicht!$F162="Umsetzung nicht möglich")), Planungsübersicht!E162," ")</f>
        <v>2015</v>
      </c>
      <c r="E33" s="203" t="str">
        <f>IF(AND(Planungsübersicht!$E162&gt;1990,TYPE(Planungsübersicht!$E162)=1,NOT(Planungsübersicht!$F162="Umsetzung nicht möglich")), Planungsübersicht!F162," ")</f>
        <v>umgesetzt</v>
      </c>
      <c r="F33" s="203" t="str">
        <f>IF(AND(Planungsübersicht!$E162&gt;1990,TYPE(Planungsübersicht!$E162)=1,NOT(Planungsübersicht!$F162="Umsetzung nicht möglich")), Planungsübersicht!G162," ")</f>
        <v>Gisela Rathjens</v>
      </c>
      <c r="G33" s="203" t="str">
        <f>IF(AND(Planungsübersicht!$E162&gt;1990,TYPE(Planungsübersicht!$E162)=1,NOT(Planungsübersicht!$F162="Umsetzung nicht möglich")), Planungsübersicht!H162," ")</f>
        <v>Ursula Mahnkopf</v>
      </c>
      <c r="H33" s="203">
        <f>IF(AND(Planungsübersicht!$E162&gt;1990,TYPE(Planungsübersicht!$E162)=1,NOT(Planungsübersicht!$F162="Umsetzung nicht möglich")), MAX(Planungsübersicht!I162:Z162)," ")</f>
        <v>0</v>
      </c>
    </row>
    <row r="34" spans="2:8" ht="51">
      <c r="B34" s="203" t="str">
        <f>IF(AND(Planungsübersicht!$E186&gt;1990,TYPE(Planungsübersicht!$E186)=1,NOT(Planungsübersicht!$F186="Umsetzung nicht möglich")), Planungsübersicht!C186," ")</f>
        <v>B4</v>
      </c>
      <c r="C34" s="203" t="str">
        <f>IF(AND(Planungsübersicht!$E186&gt;1990,TYPE(Planungsübersicht!$E186)=1,NOT(Planungsübersicht!$F186="Umsetzung nicht möglich")), Planungsübersicht!D186," ")</f>
        <v xml:space="preserve">Neue Schul-T-Shirts aus                Biobaumwolle anschaffen        </v>
      </c>
      <c r="D34" s="203">
        <f>IF(AND(Planungsübersicht!$E186&gt;1990,TYPE(Planungsübersicht!$E186)=1,NOT(Planungsübersicht!$F186="Umsetzung nicht möglich")), Planungsübersicht!E186," ")</f>
        <v>2015</v>
      </c>
      <c r="E34" s="203" t="str">
        <f>IF(AND(Planungsübersicht!$E186&gt;1990,TYPE(Planungsübersicht!$E186)=1,NOT(Planungsübersicht!$F186="Umsetzung nicht möglich")), Planungsübersicht!F186," ")</f>
        <v>wird laufend umgesetzt</v>
      </c>
      <c r="F34" s="203" t="str">
        <f>IF(AND(Planungsübersicht!$E186&gt;1990,TYPE(Planungsübersicht!$E186)=1,NOT(Planungsübersicht!$F186="Umsetzung nicht möglich")), Planungsübersicht!G186," ")</f>
        <v>Stefan Behr</v>
      </c>
      <c r="G34" s="203" t="str">
        <f>IF(AND(Planungsübersicht!$E186&gt;1990,TYPE(Planungsübersicht!$E186)=1,NOT(Planungsübersicht!$F186="Umsetzung nicht möglich")), Planungsübersicht!H186," ")</f>
        <v>Svenja Hohnke</v>
      </c>
      <c r="H34" s="203">
        <f>IF(AND(Planungsübersicht!$E186&gt;1990,TYPE(Planungsübersicht!$E186)=1,NOT(Planungsübersicht!$F186="Umsetzung nicht möglich")), MAX(Planungsübersicht!I186:Z186)," ")</f>
        <v>0</v>
      </c>
    </row>
    <row r="35" spans="2:8" ht="51">
      <c r="B35" s="203" t="str">
        <f>IF(AND(Planungsübersicht!$E252&gt;1990,TYPE(Planungsübersicht!$E252)=1,NOT(Planungsübersicht!$F252="Umsetzung nicht möglich")), Planungsübersicht!C252," ")</f>
        <v>M1</v>
      </c>
      <c r="C35" s="203" t="str">
        <f>IF(AND(Planungsübersicht!$E252&gt;1990,TYPE(Planungsübersicht!$E252)=1,NOT(Planungsübersicht!$F252="Umsetzung nicht möglich")), Planungsübersicht!D252," ")</f>
        <v>Fahrradständer für Schüler                             und Kollegium beschaffen</v>
      </c>
      <c r="D35" s="203">
        <f>IF(AND(Planungsübersicht!$E252&gt;1990,TYPE(Planungsübersicht!$E252)=1,NOT(Planungsübersicht!$F252="Umsetzung nicht möglich")), Planungsübersicht!E252," ")</f>
        <v>2015</v>
      </c>
      <c r="E35" s="331" t="str">
        <f>IF(AND(Planungsübersicht!$E252&gt;1990,TYPE(Planungsübersicht!$E252)=1,NOT(Planungsübersicht!$F252="Umsetzung nicht möglich")), Planungsübersicht!F252," ")</f>
        <v>umgesetzt</v>
      </c>
      <c r="F35" s="203" t="str">
        <f>IF(AND(Planungsübersicht!$E252&gt;1990,TYPE(Planungsübersicht!$E252)=1,NOT(Planungsübersicht!$F252="Umsetzung nicht möglich")), Planungsübersicht!G252," ")</f>
        <v>Stefan Behr</v>
      </c>
      <c r="G35" s="203" t="str">
        <f>IF(AND(Planungsübersicht!$E252&gt;1990,TYPE(Planungsübersicht!$E252)=1,NOT(Planungsübersicht!$F252="Umsetzung nicht möglich")), Planungsübersicht!H252," ")</f>
        <v>Vissestahl</v>
      </c>
      <c r="H35" s="203">
        <f>IF(AND(Planungsübersicht!$E252&gt;1990,TYPE(Planungsübersicht!$E252)=1,NOT(Planungsübersicht!$F252="Umsetzung nicht möglich")), MAX(Planungsübersicht!I252:Z252)," ")</f>
        <v>0</v>
      </c>
    </row>
    <row r="36" spans="2:8" ht="63.75">
      <c r="B36" s="203" t="str">
        <f>IF(AND(Planungsübersicht!$E256&gt;1990,TYPE(Planungsübersicht!$E256)=1,NOT(Planungsübersicht!$F256="Umsetzung nicht möglich")), Planungsübersicht!C256," ")</f>
        <v>M3</v>
      </c>
      <c r="C36" s="203" t="str">
        <f>IF(AND(Planungsübersicht!$E256&gt;1990,TYPE(Planungsübersicht!$E256)=1,NOT(Planungsübersicht!$F256="Umsetzung nicht möglich")), Planungsübersicht!D256," ")</f>
        <v>Anschaffung eines Lastenfahrrades                für das Kollegium / Eltern</v>
      </c>
      <c r="D36" s="203">
        <f>IF(AND(Planungsübersicht!$E256&gt;1990,TYPE(Planungsübersicht!$E256)=1,NOT(Planungsübersicht!$F256="Umsetzung nicht möglich")), Planungsübersicht!E256," ")</f>
        <v>2015</v>
      </c>
      <c r="E36" s="203" t="str">
        <f>IF(AND(Planungsübersicht!$E256&gt;1990,TYPE(Planungsübersicht!$E256)=1,NOT(Planungsübersicht!$F256="Umsetzung nicht möglich")), Planungsübersicht!F256," ")</f>
        <v>umgesetzt</v>
      </c>
      <c r="F36" s="203" t="str">
        <f>IF(AND(Planungsübersicht!$E256&gt;1990,TYPE(Planungsübersicht!$E256)=1,NOT(Planungsübersicht!$F256="Umsetzung nicht möglich")), Planungsübersicht!G256," ")</f>
        <v>Stefan Behr</v>
      </c>
      <c r="G36" s="203" t="str">
        <f>IF(AND(Planungsübersicht!$E256&gt;1990,TYPE(Planungsübersicht!$E256)=1,NOT(Planungsübersicht!$F256="Umsetzung nicht möglich")), Planungsübersicht!H256," ")</f>
        <v>Stefan Behr</v>
      </c>
      <c r="H36" s="203">
        <f>IF(AND(Planungsübersicht!$E256&gt;1990,TYPE(Planungsübersicht!$E256)=1,NOT(Planungsübersicht!$F256="Umsetzung nicht möglich")), MAX(Planungsübersicht!I256:Z256)," ")</f>
        <v>0</v>
      </c>
    </row>
    <row r="37" spans="2:8" ht="38.25">
      <c r="B37" s="203" t="str">
        <f>IF(AND(Planungsübersicht!$E34&gt;1990,TYPE(Planungsübersicht!$E34)=1,NOT(Planungsübersicht!$F34="Umsetzung nicht möglich")), Planungsübersicht!C34," ")</f>
        <v>Ü4</v>
      </c>
      <c r="C37" s="203" t="str">
        <f>IF(AND(Planungsübersicht!$E34&gt;1990,TYPE(Planungsübersicht!$E34)=1,NOT(Planungsübersicht!$F34="Umsetzung nicht möglich")), Planungsübersicht!D34," ")</f>
        <v>Klimadienste in den Klassen</v>
      </c>
      <c r="D37" s="203">
        <f>IF(AND(Planungsübersicht!$E34&gt;1990,TYPE(Planungsübersicht!$E34)=1,NOT(Planungsübersicht!$F34="Umsetzung nicht möglich")), Planungsübersicht!E34," ")</f>
        <v>2016</v>
      </c>
      <c r="E37" s="203" t="str">
        <f>IF(AND(Planungsübersicht!$E34&gt;1990,TYPE(Planungsübersicht!$E34)=1,NOT(Planungsübersicht!$F34="Umsetzung nicht möglich")), Planungsübersicht!F34," ")</f>
        <v>wird laufend umgesetzt</v>
      </c>
      <c r="F37" s="203" t="str">
        <f>IF(AND(Planungsübersicht!$E34&gt;1990,TYPE(Planungsübersicht!$E34)=1,NOT(Planungsübersicht!$F34="Umsetzung nicht möglich")), Planungsübersicht!G34," ")</f>
        <v>interessierte KlassenlehrerInnen</v>
      </c>
      <c r="G37" s="203" t="str">
        <f>IF(AND(Planungsübersicht!$E34&gt;1990,TYPE(Planungsübersicht!$E34)=1,NOT(Planungsübersicht!$F34="Umsetzung nicht möglich")), Planungsübersicht!H34," ")</f>
        <v>Schüler ab der 2. Klasse</v>
      </c>
      <c r="H37" s="203">
        <f>IF(AND(Planungsübersicht!$E34&gt;1990,TYPE(Planungsübersicht!$E34)=1,NOT(Planungsübersicht!$F34="Umsetzung nicht möglich")), MAX(Planungsübersicht!I34:Z34)," ")</f>
        <v>0</v>
      </c>
    </row>
    <row r="38" spans="2:8" ht="38.25">
      <c r="B38" s="203" t="str">
        <f>IF(AND(Planungsübersicht!$E44&gt;1990,TYPE(Planungsübersicht!$E44)=1,NOT(Planungsübersicht!$F44="Umsetzung nicht möglich")), Planungsübersicht!C44," ")</f>
        <v>Ü9</v>
      </c>
      <c r="C38" s="203" t="str">
        <f>IF(AND(Planungsübersicht!$E44&gt;1990,TYPE(Planungsübersicht!$E44)=1,NOT(Planungsübersicht!$F44="Umsetzung nicht möglich")), Planungsübersicht!D44," ")</f>
        <v>Errichtung einer Photovoltaikanlage</v>
      </c>
      <c r="D38" s="203">
        <f>IF(AND(Planungsübersicht!$E44&gt;1990,TYPE(Planungsübersicht!$E44)=1,NOT(Planungsübersicht!$F44="Umsetzung nicht möglich")), Planungsübersicht!E44," ")</f>
        <v>2016</v>
      </c>
      <c r="E38" s="203" t="str">
        <f>IF(AND(Planungsübersicht!$E44&gt;1990,TYPE(Planungsübersicht!$E44)=1,NOT(Planungsübersicht!$F44="Umsetzung nicht möglich")), Planungsübersicht!F44," ")</f>
        <v>umgesetzt</v>
      </c>
      <c r="F38" s="203" t="str">
        <f>IF(AND(Planungsübersicht!$E44&gt;1990,TYPE(Planungsübersicht!$E44)=1,NOT(Planungsübersicht!$F44="Umsetzung nicht möglich")), Planungsübersicht!G44," ")</f>
        <v>Stefan Behr</v>
      </c>
      <c r="G38" s="203" t="str">
        <f>IF(AND(Planungsübersicht!$E44&gt;1990,TYPE(Planungsübersicht!$E44)=1,NOT(Planungsübersicht!$F44="Umsetzung nicht möglich")), Planungsübersicht!H44," ")</f>
        <v>Schulbau Hamburg</v>
      </c>
      <c r="H38" s="203">
        <f>IF(AND(Planungsübersicht!$E44&gt;1990,TYPE(Planungsübersicht!$E44)=1,NOT(Planungsübersicht!$F44="Umsetzung nicht möglich")), MAX(Planungsübersicht!I44:Z44)," ")</f>
        <v>15000</v>
      </c>
    </row>
    <row r="39" spans="2:8">
      <c r="B39" s="203" t="str">
        <f>IF(AND(Planungsübersicht!$E88&gt;1990,TYPE(Planungsübersicht!$E88)=1,NOT(Planungsübersicht!$F88="Umsetzung nicht möglich")), Planungsübersicht!C88," ")</f>
        <v xml:space="preserve"> </v>
      </c>
      <c r="C39" s="203" t="str">
        <f>IF(AND(Planungsübersicht!$E88&gt;1990,TYPE(Planungsübersicht!$E88)=1,NOT(Planungsübersicht!$F88="Umsetzung nicht möglich")), Planungsübersicht!D88," ")</f>
        <v xml:space="preserve"> </v>
      </c>
      <c r="D39" s="203" t="str">
        <f>IF(AND(Planungsübersicht!$E88&gt;1990,TYPE(Planungsübersicht!$E88)=1,NOT(Planungsübersicht!$F88="Umsetzung nicht möglich")), Planungsübersicht!E88," ")</f>
        <v xml:space="preserve"> </v>
      </c>
      <c r="E39" s="203" t="str">
        <f>IF(AND(Planungsübersicht!$E88&gt;1990,TYPE(Planungsübersicht!$E88)=1,NOT(Planungsübersicht!$F88="Umsetzung nicht möglich")), Planungsübersicht!F88," ")</f>
        <v xml:space="preserve"> </v>
      </c>
      <c r="F39" s="203" t="str">
        <f>IF(AND(Planungsübersicht!$E88&gt;1990,TYPE(Planungsübersicht!$E88)=1,NOT(Planungsübersicht!$F88="Umsetzung nicht möglich")), Planungsübersicht!G88," ")</f>
        <v xml:space="preserve"> </v>
      </c>
      <c r="G39" s="203" t="str">
        <f>IF(AND(Planungsübersicht!$E88&gt;1990,TYPE(Planungsübersicht!$E88)=1,NOT(Planungsübersicht!$F88="Umsetzung nicht möglich")), Planungsübersicht!H88," ")</f>
        <v xml:space="preserve"> </v>
      </c>
      <c r="H39" s="203" t="str">
        <f>IF(AND(Planungsübersicht!$E88&gt;1990,TYPE(Planungsübersicht!$E88)=1,NOT(Planungsübersicht!$F88="Umsetzung nicht möglich")), MAX(Planungsübersicht!I88:Z88)," ")</f>
        <v xml:space="preserve"> </v>
      </c>
    </row>
    <row r="40" spans="2:8" ht="38.25">
      <c r="B40" s="203" t="str">
        <f>IF(AND(Planungsübersicht!$E118&gt;1990,TYPE(Planungsübersicht!$E118)=1,NOT(Planungsübersicht!$F118="Umsetzung nicht möglich")), Planungsübersicht!C118," ")</f>
        <v>S6</v>
      </c>
      <c r="C40" s="203" t="str">
        <f>IF(AND(Planungsübersicht!$E118&gt;1990,TYPE(Planungsübersicht!$E118)=1,NOT(Planungsübersicht!$F118="Umsetzung nicht möglich")), Planungsübersicht!D118," ")</f>
        <v>Heizungspumpen in der LU erneuern</v>
      </c>
      <c r="D40" s="203">
        <f>IF(AND(Planungsübersicht!$E118&gt;1990,TYPE(Planungsübersicht!$E118)=1,NOT(Planungsübersicht!$F118="Umsetzung nicht möglich")), Planungsübersicht!E118," ")</f>
        <v>2016</v>
      </c>
      <c r="E40" s="203" t="str">
        <f>IF(AND(Planungsübersicht!$E118&gt;1990,TYPE(Planungsübersicht!$E118)=1,NOT(Planungsübersicht!$F118="Umsetzung nicht möglich")), Planungsübersicht!F118," ")</f>
        <v>umgesetzt</v>
      </c>
      <c r="F40" s="203" t="str">
        <f>IF(AND(Planungsübersicht!$E118&gt;1990,TYPE(Planungsübersicht!$E118)=1,NOT(Planungsübersicht!$F118="Umsetzung nicht möglich")), Planungsübersicht!G118," ")</f>
        <v>Oliver Käming</v>
      </c>
      <c r="G40" s="203" t="str">
        <f>IF(AND(Planungsübersicht!$E118&gt;1990,TYPE(Planungsübersicht!$E118)=1,NOT(Planungsübersicht!$F118="Umsetzung nicht möglich")), Planungsübersicht!H118," ")</f>
        <v>Externe Firma</v>
      </c>
      <c r="H40" s="203">
        <f>IF(AND(Planungsübersicht!$E118&gt;1990,TYPE(Planungsübersicht!$E118)=1,NOT(Planungsübersicht!$F118="Umsetzung nicht möglich")), MAX(Planungsübersicht!I118:Z118)," ")</f>
        <v>1000</v>
      </c>
    </row>
    <row r="41" spans="2:8" ht="102">
      <c r="B41" s="203" t="str">
        <f>IF(AND(Planungsübersicht!$E180&gt;1990,TYPE(Planungsübersicht!$E180)=1,NOT(Planungsübersicht!$F180="Umsetzung nicht möglich")), Planungsübersicht!C180," ")</f>
        <v>B1</v>
      </c>
      <c r="C41" s="203" t="str">
        <f>IF(AND(Planungsübersicht!$E180&gt;1990,TYPE(Planungsübersicht!$E180)=1,NOT(Planungsübersicht!$F180="Umsetzung nicht möglich")), Planungsübersicht!D180," ")</f>
        <v>Recyclingpapier mit hohem Weiß-Anteil für Dokumente und den Kunstunterricht bestellen und verwenden</v>
      </c>
      <c r="D41" s="203">
        <f>IF(AND(Planungsübersicht!$E180&gt;1990,TYPE(Planungsübersicht!$E180)=1,NOT(Planungsübersicht!$F180="Umsetzung nicht möglich")), Planungsübersicht!E180," ")</f>
        <v>2016</v>
      </c>
      <c r="E41" s="203" t="str">
        <f>IF(AND(Planungsübersicht!$E180&gt;1990,TYPE(Planungsübersicht!$E180)=1,NOT(Planungsübersicht!$F180="Umsetzung nicht möglich")), Planungsübersicht!F180," ")</f>
        <v>umgesetzt</v>
      </c>
      <c r="F41" s="203" t="str">
        <f>IF(AND(Planungsübersicht!$E180&gt;1990,TYPE(Planungsübersicht!$E180)=1,NOT(Planungsübersicht!$F180="Umsetzung nicht möglich")), Planungsübersicht!G180," ")</f>
        <v>Stefan Behr</v>
      </c>
      <c r="G41" s="203" t="str">
        <f>IF(AND(Planungsübersicht!$E180&gt;1990,TYPE(Planungsübersicht!$E180)=1,NOT(Planungsübersicht!$F180="Umsetzung nicht möglich")), Planungsübersicht!H180," ")</f>
        <v>Jessica Rohlf, 
Monika Riemann,           Fachleitung Kunst</v>
      </c>
      <c r="H41" s="203">
        <f>IF(AND(Planungsübersicht!$E180&gt;1990,TYPE(Planungsübersicht!$E180)=1,NOT(Planungsübersicht!$F180="Umsetzung nicht möglich")), MAX(Planungsübersicht!I180:Z180)," ")</f>
        <v>100</v>
      </c>
    </row>
    <row r="42" spans="2:8" ht="63.75">
      <c r="B42" s="203" t="str">
        <f>IF(AND(Planungsübersicht!$E254&gt;1990,TYPE(Planungsübersicht!$E254)=1,NOT(Planungsübersicht!$F254="Umsetzung nicht möglich")), Planungsübersicht!C254," ")</f>
        <v>M2</v>
      </c>
      <c r="C42" s="203" t="str">
        <f>IF(AND(Planungsübersicht!$E254&gt;1990,TYPE(Planungsübersicht!$E254)=1,NOT(Planungsübersicht!$F254="Umsetzung nicht möglich")), Planungsübersicht!D254," ")</f>
        <v xml:space="preserve">Anschaffung von Fahrrädern                          zum Pendeln zwischen den Standorten                             </v>
      </c>
      <c r="D42" s="203">
        <f>IF(AND(Planungsübersicht!$E254&gt;1990,TYPE(Planungsübersicht!$E254)=1,NOT(Planungsübersicht!$F254="Umsetzung nicht möglich")), Planungsübersicht!E254," ")</f>
        <v>2016</v>
      </c>
      <c r="E42" s="203" t="str">
        <f>IF(AND(Planungsübersicht!$E254&gt;1990,TYPE(Planungsübersicht!$E254)=1,NOT(Planungsübersicht!$F254="Umsetzung nicht möglich")), Planungsübersicht!F254," ")</f>
        <v>wird laufend umgesetzt</v>
      </c>
      <c r="F42" s="203" t="str">
        <f>IF(AND(Planungsübersicht!$E254&gt;1990,TYPE(Planungsübersicht!$E254)=1,NOT(Planungsübersicht!$F254="Umsetzung nicht möglich")), Planungsübersicht!G254," ")</f>
        <v>Stefan Behr</v>
      </c>
      <c r="G42" s="203" t="str">
        <f>IF(AND(Planungsübersicht!$E254&gt;1990,TYPE(Planungsübersicht!$E254)=1,NOT(Planungsübersicht!$F254="Umsetzung nicht möglich")), Planungsübersicht!H254," ")</f>
        <v>Stefan Behr</v>
      </c>
      <c r="H42" s="203">
        <f>IF(AND(Planungsübersicht!$E254&gt;1990,TYPE(Planungsübersicht!$E254)=1,NOT(Planungsübersicht!$F254="Umsetzung nicht möglich")), MAX(Planungsübersicht!I254:Z254)," ")</f>
        <v>0</v>
      </c>
    </row>
    <row r="43" spans="2:8" ht="63.75">
      <c r="B43" s="203" t="str">
        <f>IF(AND(Planungsübersicht!$E28&gt;1990,TYPE(Planungsübersicht!$E28)=1,NOT(Planungsübersicht!$F28="Umsetzung nicht möglich")), Planungsübersicht!C28," ")</f>
        <v>Ü1</v>
      </c>
      <c r="C43" s="203" t="str">
        <f>IF(AND(Planungsübersicht!$E28&gt;1990,TYPE(Planungsübersicht!$E28)=1,NOT(Planungsübersicht!$F28="Umsetzung nicht möglich")), Planungsübersicht!D28," ")</f>
        <v>Umwelt- und Naturschutz bezogene        Themen in Kursen anbieten</v>
      </c>
      <c r="D43" s="203">
        <f>IF(AND(Planungsübersicht!$E28&gt;1990,TYPE(Planungsübersicht!$E28)=1,NOT(Planungsübersicht!$F28="Umsetzung nicht möglich")), Planungsübersicht!E28," ")</f>
        <v>2017</v>
      </c>
      <c r="E43" s="203" t="str">
        <f>IF(AND(Planungsübersicht!$E28&gt;1990,TYPE(Planungsübersicht!$E28)=1,NOT(Planungsübersicht!$F28="Umsetzung nicht möglich")), Planungsübersicht!F28," ")</f>
        <v>umgesetzt</v>
      </c>
      <c r="F43" s="203" t="str">
        <f>IF(AND(Planungsübersicht!$E28&gt;1990,TYPE(Planungsübersicht!$E28)=1,NOT(Planungsübersicht!$F28="Umsetzung nicht möglich")), Planungsübersicht!G28," ")</f>
        <v>Stefan Behr</v>
      </c>
      <c r="G43" s="203" t="str">
        <f>IF(AND(Planungsübersicht!$E28&gt;1990,TYPE(Planungsübersicht!$E28)=1,NOT(Planungsübersicht!$F28="Umsetzung nicht möglich")), Planungsübersicht!H28," ")</f>
        <v>KursleiterInnen</v>
      </c>
      <c r="H43" s="203">
        <f>IF(AND(Planungsübersicht!$E28&gt;1990,TYPE(Planungsübersicht!$E28)=1,NOT(Planungsübersicht!$F28="Umsetzung nicht möglich")), MAX(Planungsübersicht!I28:Z28)," ")</f>
        <v>0</v>
      </c>
    </row>
    <row r="44" spans="2:8" ht="89.25">
      <c r="B44" s="203" t="str">
        <f>IF(AND(Planungsübersicht!$E30&gt;1990,TYPE(Planungsübersicht!$E30)=1,NOT(Planungsübersicht!$F30="Umsetzung nicht möglich")), Planungsübersicht!C30," ")</f>
        <v>Ü2</v>
      </c>
      <c r="C44" s="203" t="str">
        <f>IF(AND(Planungsübersicht!$E30&gt;1990,TYPE(Planungsübersicht!$E30)=1,NOT(Planungsübersicht!$F30="Umsetzung nicht möglich")), Planungsübersicht!D30," ")</f>
        <v>Klima-und Umweltschutz bezogene Themen in das Curriculum der Schule integrieren</v>
      </c>
      <c r="D44" s="203">
        <f>IF(AND(Planungsübersicht!$E30&gt;1990,TYPE(Planungsübersicht!$E30)=1,NOT(Planungsübersicht!$F30="Umsetzung nicht möglich")), Planungsübersicht!E30," ")</f>
        <v>2017</v>
      </c>
      <c r="E44" s="203" t="str">
        <f>IF(AND(Planungsübersicht!$E30&gt;1990,TYPE(Planungsübersicht!$E30)=1,NOT(Planungsübersicht!$F30="Umsetzung nicht möglich")), Planungsübersicht!F30," ")</f>
        <v>umgesetzt</v>
      </c>
      <c r="F44" s="203" t="str">
        <f>IF(AND(Planungsübersicht!$E30&gt;1990,TYPE(Planungsübersicht!$E30)=1,NOT(Planungsübersicht!$F30="Umsetzung nicht möglich")), Planungsübersicht!G30," ")</f>
        <v>Gabi Freier, 
Jonas Bredehöft, 
Stefan Behr</v>
      </c>
      <c r="G44" s="203" t="str">
        <f>IF(AND(Planungsübersicht!$E30&gt;1990,TYPE(Planungsübersicht!$E30)=1,NOT(Planungsübersicht!$F30="Umsetzung nicht möglich")), Planungsübersicht!H30," ")</f>
        <v>SachunterrichtslehrerInnen</v>
      </c>
      <c r="H44" s="203">
        <f>IF(AND(Planungsübersicht!$E30&gt;1990,TYPE(Planungsübersicht!$E30)=1,NOT(Planungsübersicht!$F30="Umsetzung nicht möglich")), MAX(Planungsübersicht!I30:Z30)," ")</f>
        <v>0</v>
      </c>
    </row>
    <row r="45" spans="2:8">
      <c r="B45" s="203" t="str">
        <f>IF(AND(Planungsübersicht!$E46&gt;1990,TYPE(Planungsübersicht!$E46)=1,NOT(Planungsübersicht!$F46="Umsetzung nicht möglich")), Planungsübersicht!C46," ")</f>
        <v xml:space="preserve"> </v>
      </c>
      <c r="C45" s="203" t="str">
        <f>IF(AND(Planungsübersicht!$E46&gt;1990,TYPE(Planungsübersicht!$E46)=1,NOT(Planungsübersicht!$F46="Umsetzung nicht möglich")), Planungsübersicht!D46," ")</f>
        <v xml:space="preserve"> </v>
      </c>
      <c r="D45" s="203" t="str">
        <f>IF(AND(Planungsübersicht!$E46&gt;1990,TYPE(Planungsübersicht!$E46)=1,NOT(Planungsübersicht!$F46="Umsetzung nicht möglich")), Planungsübersicht!E46," ")</f>
        <v xml:space="preserve"> </v>
      </c>
      <c r="E45" s="203" t="str">
        <f>IF(AND(Planungsübersicht!$E46&gt;1990,TYPE(Planungsübersicht!$E46)=1,NOT(Planungsübersicht!$F46="Umsetzung nicht möglich")), Planungsübersicht!F46," ")</f>
        <v xml:space="preserve"> </v>
      </c>
      <c r="F45" s="203" t="str">
        <f>IF(AND(Planungsübersicht!$E46&gt;1990,TYPE(Planungsübersicht!$E46)=1,NOT(Planungsübersicht!$F46="Umsetzung nicht möglich")), Planungsübersicht!G46," ")</f>
        <v xml:space="preserve"> </v>
      </c>
      <c r="G45" s="203" t="str">
        <f>IF(AND(Planungsübersicht!$E46&gt;1990,TYPE(Planungsübersicht!$E46)=1,NOT(Planungsübersicht!$F46="Umsetzung nicht möglich")), Planungsübersicht!H46," ")</f>
        <v xml:space="preserve"> </v>
      </c>
      <c r="H45" s="203" t="str">
        <f>IF(AND(Planungsübersicht!$E46&gt;1990,TYPE(Planungsübersicht!$E46)=1,NOT(Planungsübersicht!$F46="Umsetzung nicht möglich")), MAX(Planungsübersicht!I46:Z46)," ")</f>
        <v xml:space="preserve"> </v>
      </c>
    </row>
    <row r="46" spans="2:8">
      <c r="B46" s="203" t="str">
        <f>IF(AND(Planungsübersicht!$E80&gt;1990,TYPE(Planungsübersicht!$E80)=1,NOT(Planungsübersicht!$F80="Umsetzung nicht möglich")), Planungsübersicht!C80," ")</f>
        <v xml:space="preserve"> </v>
      </c>
      <c r="C46" s="203" t="str">
        <f>IF(AND(Planungsübersicht!$E80&gt;1990,TYPE(Planungsübersicht!$E80)=1,NOT(Planungsübersicht!$F80="Umsetzung nicht möglich")), Planungsübersicht!D80," ")</f>
        <v xml:space="preserve"> </v>
      </c>
      <c r="D46" s="203" t="str">
        <f>IF(AND(Planungsübersicht!$E80&gt;1990,TYPE(Planungsübersicht!$E80)=1,NOT(Planungsübersicht!$F80="Umsetzung nicht möglich")), Planungsübersicht!E80," ")</f>
        <v xml:space="preserve"> </v>
      </c>
      <c r="E46" s="203" t="str">
        <f>IF(AND(Planungsübersicht!$E80&gt;1990,TYPE(Planungsübersicht!$E80)=1,NOT(Planungsübersicht!$F80="Umsetzung nicht möglich")), Planungsübersicht!F80," ")</f>
        <v xml:space="preserve"> </v>
      </c>
      <c r="F46" s="203" t="str">
        <f>IF(AND(Planungsübersicht!$E80&gt;1990,TYPE(Planungsübersicht!$E80)=1,NOT(Planungsübersicht!$F80="Umsetzung nicht möglich")), Planungsübersicht!G80," ")</f>
        <v xml:space="preserve"> </v>
      </c>
      <c r="G46" s="203" t="str">
        <f>IF(AND(Planungsübersicht!$E80&gt;1990,TYPE(Planungsübersicht!$E80)=1,NOT(Planungsübersicht!$F80="Umsetzung nicht möglich")), Planungsübersicht!H80," ")</f>
        <v xml:space="preserve"> </v>
      </c>
      <c r="H46" s="203" t="str">
        <f>IF(AND(Planungsübersicht!$E80&gt;1990,TYPE(Planungsübersicht!$E80)=1,NOT(Planungsübersicht!$F80="Umsetzung nicht möglich")), MAX(Planungsübersicht!I80:Z80)," ")</f>
        <v xml:space="preserve"> </v>
      </c>
    </row>
    <row r="47" spans="2:8" ht="38.25">
      <c r="B47" s="203" t="str">
        <f>IF(AND(Planungsübersicht!$E116&gt;1990,TYPE(Planungsübersicht!$E116)=1,NOT(Planungsübersicht!$F116="Umsetzung nicht möglich")), Planungsübersicht!C116," ")</f>
        <v>S5</v>
      </c>
      <c r="C47" s="203" t="str">
        <f>IF(AND(Planungsübersicht!$E116&gt;1990,TYPE(Planungsübersicht!$E116)=1,NOT(Planungsübersicht!$F116="Umsetzung nicht möglich")), Planungsübersicht!D116," ")</f>
        <v>Umrüstung aller PCs auf SSD-Festplatten</v>
      </c>
      <c r="D47" s="203">
        <f>IF(AND(Planungsübersicht!$E116&gt;1990,TYPE(Planungsübersicht!$E116)=1,NOT(Planungsübersicht!$F116="Umsetzung nicht möglich")), Planungsübersicht!E116," ")</f>
        <v>2017</v>
      </c>
      <c r="E47" s="203" t="str">
        <f>IF(AND(Planungsübersicht!$E116&gt;1990,TYPE(Planungsübersicht!$E116)=1,NOT(Planungsübersicht!$F116="Umsetzung nicht möglich")), Planungsübersicht!F116," ")</f>
        <v>umgesetzt</v>
      </c>
      <c r="F47" s="203" t="str">
        <f>IF(AND(Planungsübersicht!$E116&gt;1990,TYPE(Planungsübersicht!$E116)=1,NOT(Planungsübersicht!$F116="Umsetzung nicht möglich")), Planungsübersicht!G116," ")</f>
        <v>IT-Team</v>
      </c>
      <c r="G47" s="203" t="str">
        <f>IF(AND(Planungsübersicht!$E116&gt;1990,TYPE(Planungsübersicht!$E116)=1,NOT(Planungsübersicht!$F116="Umsetzung nicht möglich")), Planungsübersicht!H116," ")</f>
        <v>Wolfgang Behrens</v>
      </c>
      <c r="H47" s="203">
        <f>IF(AND(Planungsübersicht!$E116&gt;1990,TYPE(Planungsübersicht!$E116)=1,NOT(Planungsübersicht!$F116="Umsetzung nicht möglich")), MAX(Planungsübersicht!I116:Z116)," ")</f>
        <v>2000</v>
      </c>
    </row>
    <row r="48" spans="2:8" ht="38.25">
      <c r="B48" s="203" t="str">
        <f>IF(AND(Planungsübersicht!$E148&gt;1990,TYPE(Planungsübersicht!$E148)=1,NOT(Planungsübersicht!$F148="Umsetzung nicht möglich")), Planungsübersicht!C148," ")</f>
        <v>A3</v>
      </c>
      <c r="C48" s="203" t="str">
        <f>IF(AND(Planungsübersicht!$E148&gt;1990,TYPE(Planungsübersicht!$E148)=1,NOT(Planungsübersicht!$F148="Umsetzung nicht möglich")), Planungsübersicht!D148," ")</f>
        <v>Verzicht auf Verpackungsmaterial</v>
      </c>
      <c r="D48" s="203">
        <f>IF(AND(Planungsübersicht!$E148&gt;1990,TYPE(Planungsübersicht!$E148)=1,NOT(Planungsübersicht!$F148="Umsetzung nicht möglich")), Planungsübersicht!E148," ")</f>
        <v>2017</v>
      </c>
      <c r="E48" s="203" t="str">
        <f>IF(AND(Planungsübersicht!$E148&gt;1990,TYPE(Planungsübersicht!$E148)=1,NOT(Planungsübersicht!$F148="Umsetzung nicht möglich")), Planungsübersicht!F148," ")</f>
        <v>umgesetzt</v>
      </c>
      <c r="F48" s="203" t="str">
        <f>IF(AND(Planungsübersicht!$E148&gt;1990,TYPE(Planungsübersicht!$E148)=1,NOT(Planungsübersicht!$F148="Umsetzung nicht möglich")), Planungsübersicht!G148," ")</f>
        <v>KlassenlehrerInnen</v>
      </c>
      <c r="G48" s="203" t="str">
        <f>IF(AND(Planungsübersicht!$E148&gt;1990,TYPE(Planungsübersicht!$E148)=1,NOT(Planungsübersicht!$F148="Umsetzung nicht möglich")), Planungsübersicht!H148," ")</f>
        <v>Eltern und Schüler</v>
      </c>
      <c r="H48" s="203">
        <f>IF(AND(Planungsübersicht!$E148&gt;1990,TYPE(Planungsübersicht!$E148)=1,NOT(Planungsübersicht!$F148="Umsetzung nicht möglich")), MAX(Planungsübersicht!I148:Z148)," ")</f>
        <v>550</v>
      </c>
    </row>
    <row r="49" spans="2:8" ht="51">
      <c r="B49" s="203" t="str">
        <f>IF(AND(Planungsübersicht!$E218&gt;1990,TYPE(Planungsübersicht!$E218)=1,NOT(Planungsübersicht!$F218="Umsetzung nicht möglich")), Planungsübersicht!C218," ")</f>
        <v>E2</v>
      </c>
      <c r="C49" s="203" t="str">
        <f>IF(AND(Planungsübersicht!$E218&gt;1990,TYPE(Planungsübersicht!$E218)=1,NOT(Planungsübersicht!$F218="Umsetzung nicht möglich")), Planungsübersicht!D218," ")</f>
        <v xml:space="preserve">Erhöhung (60%) des Anteils                           an Bio-Lebensmitteln                    </v>
      </c>
      <c r="D49" s="203">
        <f>IF(AND(Planungsübersicht!$E218&gt;1990,TYPE(Planungsübersicht!$E218)=1,NOT(Planungsübersicht!$F218="Umsetzung nicht möglich")), Planungsübersicht!E218," ")</f>
        <v>2017</v>
      </c>
      <c r="E49" s="203" t="str">
        <f>IF(AND(Planungsübersicht!$E218&gt;1990,TYPE(Planungsübersicht!$E218)=1,NOT(Planungsübersicht!$F218="Umsetzung nicht möglich")), Planungsübersicht!F218," ")</f>
        <v>wird laufend umgesetzt</v>
      </c>
      <c r="F49" s="203" t="str">
        <f>IF(AND(Planungsübersicht!$E218&gt;1990,TYPE(Planungsübersicht!$E218)=1,NOT(Planungsübersicht!$F218="Umsetzung nicht möglich")), Planungsübersicht!G218," ")</f>
        <v>Julia Brosell</v>
      </c>
      <c r="G49" s="203" t="str">
        <f>IF(AND(Planungsübersicht!$E218&gt;1990,TYPE(Planungsübersicht!$E218)=1,NOT(Planungsübersicht!$F218="Umsetzung nicht möglich")), Planungsübersicht!H218," ")</f>
        <v>Julia Brosell</v>
      </c>
      <c r="H49" s="203">
        <f>IF(AND(Planungsübersicht!$E218&gt;1990,TYPE(Planungsübersicht!$E218)=1,NOT(Planungsübersicht!$F218="Umsetzung nicht möglich")), MAX(Planungsübersicht!I218:Z218)," ")</f>
        <v>1000</v>
      </c>
    </row>
    <row r="50" spans="2:8" ht="63.75">
      <c r="B50" s="203" t="str">
        <f>IF(AND(Planungsübersicht!$E220&gt;1990,TYPE(Planungsübersicht!$E220)=1,NOT(Planungsübersicht!$F220="Umsetzung nicht möglich")), Planungsübersicht!C220," ")</f>
        <v>E3</v>
      </c>
      <c r="C50" s="203" t="str">
        <f>IF(AND(Planungsübersicht!$E220&gt;1990,TYPE(Planungsübersicht!$E220)=1,NOT(Planungsübersicht!$F220="Umsetzung nicht möglich")), Planungsübersicht!D220," ")</f>
        <v xml:space="preserve">Erhöhung (50%) des Anteils an regionalen/saisonalen Lebensmitteln                           </v>
      </c>
      <c r="D50" s="203">
        <f>IF(AND(Planungsübersicht!$E220&gt;1990,TYPE(Planungsübersicht!$E220)=1,NOT(Planungsübersicht!$F220="Umsetzung nicht möglich")), Planungsübersicht!E220," ")</f>
        <v>2017</v>
      </c>
      <c r="E50" s="203" t="str">
        <f>IF(AND(Planungsübersicht!$E220&gt;1990,TYPE(Planungsübersicht!$E220)=1,NOT(Planungsübersicht!$F220="Umsetzung nicht möglich")), Planungsübersicht!F220," ")</f>
        <v>wird laufend umgesetzt</v>
      </c>
      <c r="F50" s="203" t="str">
        <f>IF(AND(Planungsübersicht!$E220&gt;1990,TYPE(Planungsübersicht!$E220)=1,NOT(Planungsübersicht!$F220="Umsetzung nicht möglich")), Planungsübersicht!G220," ")</f>
        <v>Julia Brosell</v>
      </c>
      <c r="G50" s="203" t="str">
        <f>IF(AND(Planungsübersicht!$E220&gt;1990,TYPE(Planungsübersicht!$E220)=1,NOT(Planungsübersicht!$F220="Umsetzung nicht möglich")), Planungsübersicht!H220," ")</f>
        <v>Julia Brosell</v>
      </c>
      <c r="H50" s="203">
        <f>IF(AND(Planungsübersicht!$E220&gt;1990,TYPE(Planungsübersicht!$E220)=1,NOT(Planungsübersicht!$F220="Umsetzung nicht möglich")), MAX(Planungsübersicht!I220:Z220)," ")</f>
        <v>750</v>
      </c>
    </row>
    <row r="51" spans="2:8">
      <c r="B51" s="203" t="str">
        <f>IF(AND(Planungsübersicht!$E42&gt;1990,TYPE(Planungsübersicht!$E42)=1,NOT(Planungsübersicht!$F42="Umsetzung nicht möglich")), Planungsübersicht!C42," ")</f>
        <v xml:space="preserve"> </v>
      </c>
      <c r="C51" s="203" t="str">
        <f>IF(AND(Planungsübersicht!$E42&gt;1990,TYPE(Planungsübersicht!$E42)=1,NOT(Planungsübersicht!$F42="Umsetzung nicht möglich")), Planungsübersicht!D42," ")</f>
        <v xml:space="preserve"> </v>
      </c>
      <c r="D51" s="203" t="str">
        <f>IF(AND(Planungsübersicht!$E42&gt;1990,TYPE(Planungsübersicht!$E42)=1,NOT(Planungsübersicht!$F42="Umsetzung nicht möglich")), Planungsübersicht!E42," ")</f>
        <v xml:space="preserve"> </v>
      </c>
      <c r="E51" s="203" t="str">
        <f>IF(AND(Planungsübersicht!$E42&gt;1990,TYPE(Planungsübersicht!$E42)=1,NOT(Planungsübersicht!$F42="Umsetzung nicht möglich")), Planungsübersicht!F42," ")</f>
        <v xml:space="preserve"> </v>
      </c>
      <c r="F51" s="203" t="str">
        <f>IF(AND(Planungsübersicht!$E42&gt;1990,TYPE(Planungsübersicht!$E42)=1,NOT(Planungsübersicht!$F42="Umsetzung nicht möglich")), Planungsübersicht!G42," ")</f>
        <v xml:space="preserve"> </v>
      </c>
      <c r="G51" s="203" t="str">
        <f>IF(AND(Planungsübersicht!$E42&gt;1990,TYPE(Planungsübersicht!$E42)=1,NOT(Planungsübersicht!$F42="Umsetzung nicht möglich")), Planungsübersicht!H42," ")</f>
        <v xml:space="preserve"> </v>
      </c>
      <c r="H51" s="203" t="str">
        <f>IF(AND(Planungsübersicht!$E42&gt;1990,TYPE(Planungsübersicht!$E42)=1,NOT(Planungsübersicht!$F42="Umsetzung nicht möglich")), MAX(Planungsübersicht!I42:Z42)," ")</f>
        <v xml:space="preserve"> </v>
      </c>
    </row>
    <row r="52" spans="2:8">
      <c r="B52" s="203" t="str">
        <f>IF(AND(Planungsübersicht!$E84&gt;1990,TYPE(Planungsübersicht!$E84)=1,NOT(Planungsübersicht!$F84="Umsetzung nicht möglich")), Planungsübersicht!C84," ")</f>
        <v xml:space="preserve"> </v>
      </c>
      <c r="C52" s="203" t="str">
        <f>IF(AND(Planungsübersicht!$E84&gt;1990,TYPE(Planungsübersicht!$E84)=1,NOT(Planungsübersicht!$F84="Umsetzung nicht möglich")), Planungsübersicht!D84," ")</f>
        <v xml:space="preserve"> </v>
      </c>
      <c r="D52" s="203" t="str">
        <f>IF(AND(Planungsübersicht!$E84&gt;1990,TYPE(Planungsübersicht!$E84)=1,NOT(Planungsübersicht!$F84="Umsetzung nicht möglich")), Planungsübersicht!E84," ")</f>
        <v xml:space="preserve"> </v>
      </c>
      <c r="E52" s="330"/>
      <c r="F52" s="203" t="str">
        <f>IF(AND(Planungsübersicht!$E84&gt;1990,TYPE(Planungsübersicht!$E84)=1,NOT(Planungsübersicht!$F84="Umsetzung nicht möglich")), Planungsübersicht!G84," ")</f>
        <v xml:space="preserve"> </v>
      </c>
      <c r="G52" s="203" t="str">
        <f>IF(AND(Planungsübersicht!$E84&gt;1990,TYPE(Planungsübersicht!$E84)=1,NOT(Planungsübersicht!$F84="Umsetzung nicht möglich")), Planungsübersicht!H84," ")</f>
        <v xml:space="preserve"> </v>
      </c>
      <c r="H52" s="203"/>
    </row>
    <row r="53" spans="2:8">
      <c r="B53" s="203" t="str">
        <f>IF(AND(Planungsübersicht!$E258&gt;1990,TYPE(Planungsübersicht!$E258)=1,NOT(Planungsübersicht!$F258="Umsetzung nicht möglich")), Planungsübersicht!C258," ")</f>
        <v xml:space="preserve"> </v>
      </c>
      <c r="C53" s="203" t="str">
        <f>IF(AND(Planungsübersicht!$E258&gt;1990,TYPE(Planungsübersicht!$E258)=1,NOT(Planungsübersicht!$F258="Umsetzung nicht möglich")), Planungsübersicht!D258," ")</f>
        <v xml:space="preserve"> </v>
      </c>
      <c r="D53" s="203" t="str">
        <f>IF(AND(Planungsübersicht!$E258&gt;1990,TYPE(Planungsübersicht!$E258)=1,NOT(Planungsübersicht!$F258="Umsetzung nicht möglich")), Planungsübersicht!E258," ")</f>
        <v xml:space="preserve"> </v>
      </c>
      <c r="E53" s="203" t="str">
        <f>IF(AND(Planungsübersicht!$E258&gt;1990,TYPE(Planungsübersicht!$E258)=1,NOT(Planungsübersicht!$F258="Umsetzung nicht möglich")), Planungsübersicht!F258," ")</f>
        <v xml:space="preserve"> </v>
      </c>
      <c r="F53" s="203" t="str">
        <f>IF(AND(Planungsübersicht!$E258&gt;1990,TYPE(Planungsübersicht!$E258)=1,NOT(Planungsübersicht!$F258="Umsetzung nicht möglich")), Planungsübersicht!G258," ")</f>
        <v xml:space="preserve"> </v>
      </c>
      <c r="G53" s="203" t="str">
        <f>IF(AND(Planungsübersicht!$E258&gt;1990,TYPE(Planungsübersicht!$E258)=1,NOT(Planungsübersicht!$F258="Umsetzung nicht möglich")), Planungsübersicht!H258," ")</f>
        <v xml:space="preserve"> </v>
      </c>
      <c r="H53" s="203" t="str">
        <f>IF(AND(Planungsübersicht!$E258&gt;1990,TYPE(Planungsübersicht!$E258)=1,NOT(Planungsübersicht!$F258="Umsetzung nicht möglich")), MAX(Planungsübersicht!I258:Z258)," ")</f>
        <v xml:space="preserve"> </v>
      </c>
    </row>
    <row r="54" spans="2:8">
      <c r="B54" s="203" t="str">
        <f>IF(AND(Planungsübersicht!$E29&gt;1990,TYPE(Planungsübersicht!$E29)=1,NOT(Planungsübersicht!$F29="Umsetzung nicht möglich")), Planungsübersicht!C29," ")</f>
        <v xml:space="preserve"> </v>
      </c>
      <c r="C54" s="203" t="str">
        <f>IF(AND(Planungsübersicht!$E29&gt;1990,TYPE(Planungsübersicht!$E29)=1,NOT(Planungsübersicht!$F29="Umsetzung nicht möglich")), Planungsübersicht!D29," ")</f>
        <v xml:space="preserve"> </v>
      </c>
      <c r="D54" s="203" t="str">
        <f>IF(AND(Planungsübersicht!$E29&gt;1990,TYPE(Planungsübersicht!$E29)=1,NOT(Planungsübersicht!$F29="Umsetzung nicht möglich")), Planungsübersicht!E29," ")</f>
        <v xml:space="preserve"> </v>
      </c>
      <c r="E54" s="203" t="str">
        <f>IF(AND(Planungsübersicht!$E29&gt;1990,TYPE(Planungsübersicht!$E29)=1,NOT(Planungsübersicht!$F29="Umsetzung nicht möglich")), Planungsübersicht!F29," ")</f>
        <v xml:space="preserve"> </v>
      </c>
      <c r="F54" s="203" t="str">
        <f>IF(AND(Planungsübersicht!$E29&gt;1990,TYPE(Planungsübersicht!$E29)=1,NOT(Planungsübersicht!$F29="Umsetzung nicht möglich")), Planungsübersicht!G29," ")</f>
        <v xml:space="preserve"> </v>
      </c>
      <c r="G54" s="203" t="str">
        <f>IF(AND(Planungsübersicht!$E29&gt;1990,TYPE(Planungsübersicht!$E29)=1,NOT(Planungsübersicht!$F29="Umsetzung nicht möglich")), Planungsübersicht!H29," ")</f>
        <v xml:space="preserve"> </v>
      </c>
      <c r="H54" s="203" t="str">
        <f>IF(AND(Planungsübersicht!$E29&gt;1990,TYPE(Planungsübersicht!$E29)=1,NOT(Planungsübersicht!$F29="Umsetzung nicht möglich")), MAX(Planungsübersicht!I29:Z29)," ")</f>
        <v xml:space="preserve"> </v>
      </c>
    </row>
    <row r="55" spans="2:8">
      <c r="B55" s="203" t="str">
        <f>IF(AND(Planungsübersicht!$E31&gt;1990,TYPE(Planungsübersicht!$E31)=1,NOT(Planungsübersicht!$F31="Umsetzung nicht möglich")), Planungsübersicht!C31," ")</f>
        <v xml:space="preserve"> </v>
      </c>
      <c r="C55" s="203" t="str">
        <f>IF(AND(Planungsübersicht!$E31&gt;1990,TYPE(Planungsübersicht!$E31)=1,NOT(Planungsübersicht!$F31="Umsetzung nicht möglich")), Planungsübersicht!D31," ")</f>
        <v xml:space="preserve"> </v>
      </c>
      <c r="D55" s="203" t="str">
        <f>IF(AND(Planungsübersicht!$E31&gt;1990,TYPE(Planungsübersicht!$E31)=1,NOT(Planungsübersicht!$F31="Umsetzung nicht möglich")), Planungsübersicht!E31," ")</f>
        <v xml:space="preserve"> </v>
      </c>
      <c r="E55" s="203" t="str">
        <f>IF(AND(Planungsübersicht!$E31&gt;1990,TYPE(Planungsübersicht!$E31)=1,NOT(Planungsübersicht!$F31="Umsetzung nicht möglich")), Planungsübersicht!F31," ")</f>
        <v xml:space="preserve"> </v>
      </c>
      <c r="F55" s="203" t="str">
        <f>IF(AND(Planungsübersicht!$E31&gt;1990,TYPE(Planungsübersicht!$E31)=1,NOT(Planungsübersicht!$F31="Umsetzung nicht möglich")), Planungsübersicht!G31," ")</f>
        <v xml:space="preserve"> </v>
      </c>
      <c r="G55" s="203" t="str">
        <f>IF(AND(Planungsübersicht!$E31&gt;1990,TYPE(Planungsübersicht!$E31)=1,NOT(Planungsübersicht!$F31="Umsetzung nicht möglich")), Planungsübersicht!H31," ")</f>
        <v xml:space="preserve"> </v>
      </c>
      <c r="H55" s="203" t="str">
        <f>IF(AND(Planungsübersicht!$E31&gt;1990,TYPE(Planungsübersicht!$E31)=1,NOT(Planungsübersicht!$F31="Umsetzung nicht möglich")), MAX(Planungsübersicht!I31:Z31)," ")</f>
        <v xml:space="preserve"> </v>
      </c>
    </row>
    <row r="56" spans="2:8">
      <c r="B56" s="203" t="str">
        <f>IF(AND(Planungsübersicht!$E33&gt;1990,TYPE(Planungsübersicht!$E33)=1,NOT(Planungsübersicht!$F33="Umsetzung nicht möglich")), Planungsübersicht!C33," ")</f>
        <v xml:space="preserve"> </v>
      </c>
      <c r="C56" s="203" t="str">
        <f>IF(AND(Planungsübersicht!$E33&gt;1990,TYPE(Planungsübersicht!$E33)=1,NOT(Planungsübersicht!$F33="Umsetzung nicht möglich")), Planungsübersicht!D33," ")</f>
        <v xml:space="preserve"> </v>
      </c>
      <c r="D56" s="203" t="str">
        <f>IF(AND(Planungsübersicht!$E33&gt;1990,TYPE(Planungsübersicht!$E33)=1,NOT(Planungsübersicht!$F33="Umsetzung nicht möglich")), Planungsübersicht!E33," ")</f>
        <v xml:space="preserve"> </v>
      </c>
      <c r="E56" s="203" t="str">
        <f>IF(AND(Planungsübersicht!$E33&gt;1990,TYPE(Planungsübersicht!$E33)=1,NOT(Planungsübersicht!$F33="Umsetzung nicht möglich")), Planungsübersicht!F33," ")</f>
        <v xml:space="preserve"> </v>
      </c>
      <c r="F56" s="203" t="str">
        <f>IF(AND(Planungsübersicht!$E33&gt;1990,TYPE(Planungsübersicht!$E33)=1,NOT(Planungsübersicht!$F33="Umsetzung nicht möglich")), Planungsübersicht!G33," ")</f>
        <v xml:space="preserve"> </v>
      </c>
      <c r="G56" s="203" t="str">
        <f>IF(AND(Planungsübersicht!$E33&gt;1990,TYPE(Planungsübersicht!$E33)=1,NOT(Planungsübersicht!$F33="Umsetzung nicht möglich")), Planungsübersicht!H33," ")</f>
        <v xml:space="preserve"> </v>
      </c>
      <c r="H56" s="203" t="str">
        <f>IF(AND(Planungsübersicht!$E33&gt;1990,TYPE(Planungsübersicht!$E33)=1,NOT(Planungsübersicht!$F33="Umsetzung nicht möglich")), MAX(Planungsübersicht!I33:Z33)," ")</f>
        <v xml:space="preserve"> </v>
      </c>
    </row>
    <row r="57" spans="2:8">
      <c r="B57" s="203" t="str">
        <f>IF(AND(Planungsübersicht!$E35&gt;1990,TYPE(Planungsübersicht!$E35)=1,NOT(Planungsübersicht!$F35="Umsetzung nicht möglich")), Planungsübersicht!C35," ")</f>
        <v xml:space="preserve"> </v>
      </c>
      <c r="C57" s="203" t="str">
        <f>IF(AND(Planungsübersicht!$E35&gt;1990,TYPE(Planungsübersicht!$E35)=1,NOT(Planungsübersicht!$F35="Umsetzung nicht möglich")), Planungsübersicht!D35," ")</f>
        <v xml:space="preserve"> </v>
      </c>
      <c r="D57" s="203" t="str">
        <f>IF(AND(Planungsübersicht!$E35&gt;1990,TYPE(Planungsübersicht!$E35)=1,NOT(Planungsübersicht!$F35="Umsetzung nicht möglich")), Planungsübersicht!E35," ")</f>
        <v xml:space="preserve"> </v>
      </c>
      <c r="E57" s="203" t="str">
        <f>IF(AND(Planungsübersicht!$E35&gt;1990,TYPE(Planungsübersicht!$E35)=1,NOT(Planungsübersicht!$F35="Umsetzung nicht möglich")), Planungsübersicht!F35," ")</f>
        <v xml:space="preserve"> </v>
      </c>
      <c r="F57" s="203" t="str">
        <f>IF(AND(Planungsübersicht!$E35&gt;1990,TYPE(Planungsübersicht!$E35)=1,NOT(Planungsübersicht!$F35="Umsetzung nicht möglich")), Planungsübersicht!G35," ")</f>
        <v xml:space="preserve"> </v>
      </c>
      <c r="G57" s="203" t="str">
        <f>IF(AND(Planungsübersicht!$E35&gt;1990,TYPE(Planungsübersicht!$E35)=1,NOT(Planungsübersicht!$F35="Umsetzung nicht möglich")), Planungsübersicht!H35," ")</f>
        <v xml:space="preserve"> </v>
      </c>
      <c r="H57" s="203" t="str">
        <f>IF(AND(Planungsübersicht!$E35&gt;1990,TYPE(Planungsübersicht!$E35)=1,NOT(Planungsübersicht!$F35="Umsetzung nicht möglich")), MAX(Planungsübersicht!I35:Z35)," ")</f>
        <v xml:space="preserve"> </v>
      </c>
    </row>
    <row r="58" spans="2:8">
      <c r="B58" s="203" t="str">
        <f>IF(AND(Planungsübersicht!$E37&gt;1990,TYPE(Planungsübersicht!$E37)=1,NOT(Planungsübersicht!$F37="Umsetzung nicht möglich")), Planungsübersicht!C37," ")</f>
        <v xml:space="preserve"> </v>
      </c>
      <c r="C58" s="203" t="str">
        <f>IF(AND(Planungsübersicht!$E37&gt;1990,TYPE(Planungsübersicht!$E37)=1,NOT(Planungsübersicht!$F37="Umsetzung nicht möglich")), Planungsübersicht!D37," ")</f>
        <v xml:space="preserve"> </v>
      </c>
      <c r="D58" s="203" t="str">
        <f>IF(AND(Planungsübersicht!$E37&gt;1990,TYPE(Planungsübersicht!$E37)=1,NOT(Planungsübersicht!$F37="Umsetzung nicht möglich")), Planungsübersicht!E37," ")</f>
        <v xml:space="preserve"> </v>
      </c>
      <c r="E58" s="203" t="str">
        <f>IF(AND(Planungsübersicht!$E37&gt;1990,TYPE(Planungsübersicht!$E37)=1,NOT(Planungsübersicht!$F37="Umsetzung nicht möglich")), Planungsübersicht!F37," ")</f>
        <v xml:space="preserve"> </v>
      </c>
      <c r="F58" s="203" t="str">
        <f>IF(AND(Planungsübersicht!$E37&gt;1990,TYPE(Planungsübersicht!$E37)=1,NOT(Planungsübersicht!$F37="Umsetzung nicht möglich")), Planungsübersicht!G37," ")</f>
        <v xml:space="preserve"> </v>
      </c>
      <c r="G58" s="203" t="str">
        <f>IF(AND(Planungsübersicht!$E37&gt;1990,TYPE(Planungsübersicht!$E37)=1,NOT(Planungsübersicht!$F37="Umsetzung nicht möglich")), Planungsübersicht!H37," ")</f>
        <v xml:space="preserve"> </v>
      </c>
      <c r="H58" s="203" t="str">
        <f>IF(AND(Planungsübersicht!$E37&gt;1990,TYPE(Planungsübersicht!$E37)=1,NOT(Planungsübersicht!$F37="Umsetzung nicht möglich")), MAX(Planungsübersicht!I37:Z37)," ")</f>
        <v xml:space="preserve"> </v>
      </c>
    </row>
    <row r="59" spans="2:8">
      <c r="B59" s="203" t="str">
        <f>IF(AND(Planungsübersicht!$E39&gt;1990,TYPE(Planungsübersicht!$E39)=1,NOT(Planungsübersicht!$F39="Umsetzung nicht möglich")), Planungsübersicht!C39," ")</f>
        <v xml:space="preserve"> </v>
      </c>
      <c r="C59" s="203" t="str">
        <f>IF(AND(Planungsübersicht!$E39&gt;1990,TYPE(Planungsübersicht!$E39)=1,NOT(Planungsübersicht!$F39="Umsetzung nicht möglich")), Planungsübersicht!D39," ")</f>
        <v xml:space="preserve"> </v>
      </c>
      <c r="D59" s="203" t="str">
        <f>IF(AND(Planungsübersicht!$E39&gt;1990,TYPE(Planungsübersicht!$E39)=1,NOT(Planungsübersicht!$F39="Umsetzung nicht möglich")), Planungsübersicht!E39," ")</f>
        <v xml:space="preserve"> </v>
      </c>
      <c r="E59" s="203" t="str">
        <f>IF(AND(Planungsübersicht!$E39&gt;1990,TYPE(Planungsübersicht!$E39)=1,NOT(Planungsübersicht!$F39="Umsetzung nicht möglich")), Planungsübersicht!F39," ")</f>
        <v xml:space="preserve"> </v>
      </c>
      <c r="F59" s="203" t="str">
        <f>IF(AND(Planungsübersicht!$E39&gt;1990,TYPE(Planungsübersicht!$E39)=1,NOT(Planungsübersicht!$F39="Umsetzung nicht möglich")), Planungsübersicht!G39," ")</f>
        <v xml:space="preserve"> </v>
      </c>
      <c r="G59" s="203" t="str">
        <f>IF(AND(Planungsübersicht!$E39&gt;1990,TYPE(Planungsübersicht!$E39)=1,NOT(Planungsübersicht!$F39="Umsetzung nicht möglich")), Planungsübersicht!H39," ")</f>
        <v xml:space="preserve"> </v>
      </c>
      <c r="H59" s="203" t="str">
        <f>IF(AND(Planungsübersicht!$E39&gt;1990,TYPE(Planungsübersicht!$E39)=1,NOT(Planungsübersicht!$F39="Umsetzung nicht möglich")), MAX(Planungsübersicht!I39:Z39)," ")</f>
        <v xml:space="preserve"> </v>
      </c>
    </row>
    <row r="60" spans="2:8">
      <c r="B60" s="203" t="str">
        <f>IF(AND(Planungsübersicht!$E41&gt;1990,TYPE(Planungsübersicht!$E41)=1,NOT(Planungsübersicht!$F41="Umsetzung nicht möglich")), Planungsübersicht!C41," ")</f>
        <v xml:space="preserve"> </v>
      </c>
      <c r="C60" s="203" t="str">
        <f>IF(AND(Planungsübersicht!$E41&gt;1990,TYPE(Planungsübersicht!$E41)=1,NOT(Planungsübersicht!$F41="Umsetzung nicht möglich")), Planungsübersicht!D41," ")</f>
        <v xml:space="preserve"> </v>
      </c>
      <c r="D60" s="203" t="str">
        <f>IF(AND(Planungsübersicht!$E41&gt;1990,TYPE(Planungsübersicht!$E41)=1,NOT(Planungsübersicht!$F41="Umsetzung nicht möglich")), Planungsübersicht!E41," ")</f>
        <v xml:space="preserve"> </v>
      </c>
      <c r="E60" s="203" t="str">
        <f>IF(AND(Planungsübersicht!$E41&gt;1990,TYPE(Planungsübersicht!$E41)=1,NOT(Planungsübersicht!$F41="Umsetzung nicht möglich")), Planungsübersicht!F41," ")</f>
        <v xml:space="preserve"> </v>
      </c>
      <c r="F60" s="203" t="str">
        <f>IF(AND(Planungsübersicht!$E41&gt;1990,TYPE(Planungsübersicht!$E41)=1,NOT(Planungsübersicht!$F41="Umsetzung nicht möglich")), Planungsübersicht!G41," ")</f>
        <v xml:space="preserve"> </v>
      </c>
      <c r="G60" s="203" t="str">
        <f>IF(AND(Planungsübersicht!$E41&gt;1990,TYPE(Planungsübersicht!$E41)=1,NOT(Planungsübersicht!$F41="Umsetzung nicht möglich")), Planungsübersicht!H41," ")</f>
        <v xml:space="preserve"> </v>
      </c>
      <c r="H60" s="203" t="str">
        <f>IF(AND(Planungsübersicht!$E41&gt;1990,TYPE(Planungsübersicht!$E41)=1,NOT(Planungsübersicht!$F41="Umsetzung nicht möglich")), MAX(Planungsübersicht!I41:Z41)," ")</f>
        <v xml:space="preserve"> </v>
      </c>
    </row>
    <row r="61" spans="2:8">
      <c r="B61" s="203" t="str">
        <f>IF(AND(Planungsübersicht!$E43&gt;1990,TYPE(Planungsübersicht!$E43)=1,NOT(Planungsübersicht!$F43="Umsetzung nicht möglich")), Planungsübersicht!C43," ")</f>
        <v xml:space="preserve"> </v>
      </c>
      <c r="C61" s="203" t="str">
        <f>IF(AND(Planungsübersicht!$E43&gt;1990,TYPE(Planungsübersicht!$E43)=1,NOT(Planungsübersicht!$F43="Umsetzung nicht möglich")), Planungsübersicht!D43," ")</f>
        <v xml:space="preserve"> </v>
      </c>
      <c r="D61" s="203" t="str">
        <f>IF(AND(Planungsübersicht!$E43&gt;1990,TYPE(Planungsübersicht!$E43)=1,NOT(Planungsübersicht!$F43="Umsetzung nicht möglich")), Planungsübersicht!E43," ")</f>
        <v xml:space="preserve"> </v>
      </c>
      <c r="E61" s="203" t="str">
        <f>IF(AND(Planungsübersicht!$E43&gt;1990,TYPE(Planungsübersicht!$E43)=1,NOT(Planungsübersicht!$F43="Umsetzung nicht möglich")), Planungsübersicht!F43," ")</f>
        <v xml:space="preserve"> </v>
      </c>
      <c r="F61" s="203" t="str">
        <f>IF(AND(Planungsübersicht!$E43&gt;1990,TYPE(Planungsübersicht!$E43)=1,NOT(Planungsübersicht!$F43="Umsetzung nicht möglich")), Planungsübersicht!G43," ")</f>
        <v xml:space="preserve"> </v>
      </c>
      <c r="G61" s="203" t="str">
        <f>IF(AND(Planungsübersicht!$E43&gt;1990,TYPE(Planungsübersicht!$E43)=1,NOT(Planungsübersicht!$F43="Umsetzung nicht möglich")), Planungsübersicht!H43," ")</f>
        <v xml:space="preserve"> </v>
      </c>
      <c r="H61" s="203" t="str">
        <f>IF(AND(Planungsübersicht!$E43&gt;1990,TYPE(Planungsübersicht!$E43)=1,NOT(Planungsübersicht!$F43="Umsetzung nicht möglich")), MAX(Planungsübersicht!I43:Z43)," ")</f>
        <v xml:space="preserve"> </v>
      </c>
    </row>
    <row r="62" spans="2:8">
      <c r="B62" s="203" t="str">
        <f>IF(AND(Planungsübersicht!$E45&gt;1990,TYPE(Planungsübersicht!$E45)=1,NOT(Planungsübersicht!$F45="Umsetzung nicht möglich")), Planungsübersicht!C45," ")</f>
        <v xml:space="preserve"> </v>
      </c>
      <c r="C62" s="203" t="str">
        <f>IF(AND(Planungsübersicht!$E45&gt;1990,TYPE(Planungsübersicht!$E45)=1,NOT(Planungsübersicht!$F45="Umsetzung nicht möglich")), Planungsübersicht!D45," ")</f>
        <v xml:space="preserve"> </v>
      </c>
      <c r="D62" s="203" t="str">
        <f>IF(AND(Planungsübersicht!$E45&gt;1990,TYPE(Planungsübersicht!$E45)=1,NOT(Planungsübersicht!$F45="Umsetzung nicht möglich")), Planungsübersicht!E45," ")</f>
        <v xml:space="preserve"> </v>
      </c>
      <c r="E62" s="203" t="str">
        <f>IF(AND(Planungsübersicht!$E45&gt;1990,TYPE(Planungsübersicht!$E45)=1,NOT(Planungsübersicht!$F45="Umsetzung nicht möglich")), Planungsübersicht!F45," ")</f>
        <v xml:space="preserve"> </v>
      </c>
      <c r="F62" s="203" t="str">
        <f>IF(AND(Planungsübersicht!$E45&gt;1990,TYPE(Planungsübersicht!$E45)=1,NOT(Planungsübersicht!$F45="Umsetzung nicht möglich")), Planungsübersicht!G45," ")</f>
        <v xml:space="preserve"> </v>
      </c>
      <c r="G62" s="203" t="str">
        <f>IF(AND(Planungsübersicht!$E45&gt;1990,TYPE(Planungsübersicht!$E45)=1,NOT(Planungsübersicht!$F45="Umsetzung nicht möglich")), Planungsübersicht!H45," ")</f>
        <v xml:space="preserve"> </v>
      </c>
      <c r="H62" s="203" t="str">
        <f>IF(AND(Planungsübersicht!$E45&gt;1990,TYPE(Planungsübersicht!$E45)=1,NOT(Planungsübersicht!$F45="Umsetzung nicht möglich")), MAX(Planungsübersicht!I45:Z45)," ")</f>
        <v xml:space="preserve"> </v>
      </c>
    </row>
    <row r="63" spans="2:8">
      <c r="B63" s="203" t="str">
        <f>IF(AND(Planungsübersicht!$E47&gt;1990,TYPE(Planungsübersicht!$E47)=1,NOT(Planungsübersicht!$F47="Umsetzung nicht möglich")), Planungsübersicht!C47," ")</f>
        <v xml:space="preserve"> </v>
      </c>
      <c r="C63" s="203" t="str">
        <f>IF(AND(Planungsübersicht!$E47&gt;1990,TYPE(Planungsübersicht!$E47)=1,NOT(Planungsübersicht!$F47="Umsetzung nicht möglich")), Planungsübersicht!D47," ")</f>
        <v xml:space="preserve"> </v>
      </c>
      <c r="D63" s="203" t="str">
        <f>IF(AND(Planungsübersicht!$E47&gt;1990,TYPE(Planungsübersicht!$E47)=1,NOT(Planungsübersicht!$F47="Umsetzung nicht möglich")), Planungsübersicht!E47," ")</f>
        <v xml:space="preserve"> </v>
      </c>
      <c r="E63" s="203" t="str">
        <f>IF(AND(Planungsübersicht!$E47&gt;1990,TYPE(Planungsübersicht!$E47)=1,NOT(Planungsübersicht!$F47="Umsetzung nicht möglich")), Planungsübersicht!F47," ")</f>
        <v xml:space="preserve"> </v>
      </c>
      <c r="F63" s="203" t="str">
        <f>IF(AND(Planungsübersicht!$E47&gt;1990,TYPE(Planungsübersicht!$E47)=1,NOT(Planungsübersicht!$F47="Umsetzung nicht möglich")), Planungsübersicht!G47," ")</f>
        <v xml:space="preserve"> </v>
      </c>
      <c r="G63" s="203" t="str">
        <f>IF(AND(Planungsübersicht!$E47&gt;1990,TYPE(Planungsübersicht!$E47)=1,NOT(Planungsübersicht!$F47="Umsetzung nicht möglich")), Planungsübersicht!H47," ")</f>
        <v xml:space="preserve"> </v>
      </c>
      <c r="H63" s="203" t="str">
        <f>IF(AND(Planungsübersicht!$E47&gt;1990,TYPE(Planungsübersicht!$E47)=1,NOT(Planungsübersicht!$F47="Umsetzung nicht möglich")), MAX(Planungsübersicht!I47:Z47)," ")</f>
        <v xml:space="preserve"> </v>
      </c>
    </row>
    <row r="64" spans="2:8">
      <c r="B64" s="203" t="str">
        <f>IF(AND(Planungsübersicht!$E48&gt;1990,TYPE(Planungsübersicht!$E48)=1,NOT(Planungsübersicht!$F48="Umsetzung nicht möglich")), Planungsübersicht!C48," ")</f>
        <v xml:space="preserve"> </v>
      </c>
      <c r="C64" s="203" t="str">
        <f>IF(AND(Planungsübersicht!$E48&gt;1990,TYPE(Planungsübersicht!$E48)=1,NOT(Planungsübersicht!$F48="Umsetzung nicht möglich")), Planungsübersicht!D48," ")</f>
        <v xml:space="preserve"> </v>
      </c>
      <c r="D64" s="203" t="str">
        <f>IF(AND(Planungsübersicht!$E48&gt;1990,TYPE(Planungsübersicht!$E48)=1,NOT(Planungsübersicht!$F48="Umsetzung nicht möglich")), Planungsübersicht!E48," ")</f>
        <v xml:space="preserve"> </v>
      </c>
      <c r="E64" s="203" t="str">
        <f>IF(AND(Planungsübersicht!$E48&gt;1990,TYPE(Planungsübersicht!$E48)=1,NOT(Planungsübersicht!$F48="Umsetzung nicht möglich")), Planungsübersicht!F48," ")</f>
        <v xml:space="preserve"> </v>
      </c>
      <c r="F64" s="203" t="str">
        <f>IF(AND(Planungsübersicht!$E48&gt;1990,TYPE(Planungsübersicht!$E48)=1,NOT(Planungsübersicht!$F48="Umsetzung nicht möglich")), Planungsübersicht!G48," ")</f>
        <v xml:space="preserve"> </v>
      </c>
      <c r="G64" s="203" t="str">
        <f>IF(AND(Planungsübersicht!$E48&gt;1990,TYPE(Planungsübersicht!$E48)=1,NOT(Planungsübersicht!$F48="Umsetzung nicht möglich")), Planungsübersicht!H48," ")</f>
        <v xml:space="preserve"> </v>
      </c>
      <c r="H64" s="203" t="str">
        <f>IF(AND(Planungsübersicht!$E48&gt;1990,TYPE(Planungsübersicht!$E48)=1,NOT(Planungsübersicht!$F48="Umsetzung nicht möglich")), MAX(Planungsübersicht!I48:Z48)," ")</f>
        <v xml:space="preserve"> </v>
      </c>
    </row>
    <row r="65" spans="2:8">
      <c r="B65" s="203" t="str">
        <f>IF(AND(Planungsübersicht!$E49&gt;1990,TYPE(Planungsübersicht!$E49)=1,NOT(Planungsübersicht!$F49="Umsetzung nicht möglich")), Planungsübersicht!C49," ")</f>
        <v xml:space="preserve"> </v>
      </c>
      <c r="C65" s="203" t="str">
        <f>IF(AND(Planungsübersicht!$E49&gt;1990,TYPE(Planungsübersicht!$E49)=1,NOT(Planungsübersicht!$F49="Umsetzung nicht möglich")), Planungsübersicht!D49," ")</f>
        <v xml:space="preserve"> </v>
      </c>
      <c r="D65" s="203" t="str">
        <f>IF(AND(Planungsübersicht!$E49&gt;1990,TYPE(Planungsübersicht!$E49)=1,NOT(Planungsübersicht!$F49="Umsetzung nicht möglich")), Planungsübersicht!E49," ")</f>
        <v xml:space="preserve"> </v>
      </c>
      <c r="E65" s="203" t="str">
        <f>IF(AND(Planungsübersicht!$E49&gt;1990,TYPE(Planungsübersicht!$E49)=1,NOT(Planungsübersicht!$F49="Umsetzung nicht möglich")), Planungsübersicht!F49," ")</f>
        <v xml:space="preserve"> </v>
      </c>
      <c r="F65" s="203" t="str">
        <f>IF(AND(Planungsübersicht!$E49&gt;1990,TYPE(Planungsübersicht!$E49)=1,NOT(Planungsübersicht!$F49="Umsetzung nicht möglich")), Planungsübersicht!G49," ")</f>
        <v xml:space="preserve"> </v>
      </c>
      <c r="G65" s="203" t="str">
        <f>IF(AND(Planungsübersicht!$E49&gt;1990,TYPE(Planungsübersicht!$E49)=1,NOT(Planungsübersicht!$F49="Umsetzung nicht möglich")), Planungsübersicht!H49," ")</f>
        <v xml:space="preserve"> </v>
      </c>
      <c r="H65" s="203" t="str">
        <f>IF(AND(Planungsübersicht!$E49&gt;1990,TYPE(Planungsübersicht!$E49)=1,NOT(Planungsübersicht!$F49="Umsetzung nicht möglich")), MAX(Planungsübersicht!I49:Z49)," ")</f>
        <v xml:space="preserve"> </v>
      </c>
    </row>
    <row r="66" spans="2:8" ht="63.75">
      <c r="B66" s="203" t="str">
        <f>IF(AND(Planungsübersicht!$E50&gt;1990,TYPE(Planungsübersicht!$E50)=1,NOT(Planungsübersicht!$F50="Umsetzung nicht möglich")), Planungsübersicht!C50," ")</f>
        <v>Ü12</v>
      </c>
      <c r="C66" s="203" t="str">
        <f>IF(AND(Planungsübersicht!$E50&gt;1990,TYPE(Planungsübersicht!$E50)=1,NOT(Planungsübersicht!$F50="Umsetzung nicht möglich")), Planungsübersicht!D50," ")</f>
        <v>Anschaffung von und Arbeit mit Materialkoffer "Das Klimafrühstück"</v>
      </c>
      <c r="D66" s="203">
        <f>IF(AND(Planungsübersicht!$E50&gt;1990,TYPE(Planungsübersicht!$E50)=1,NOT(Planungsübersicht!$F50="Umsetzung nicht möglich")), Planungsübersicht!E50," ")</f>
        <v>2021</v>
      </c>
      <c r="E66" s="331" t="s">
        <v>265</v>
      </c>
      <c r="F66" s="203" t="str">
        <f>IF(AND(Planungsübersicht!$E50&gt;1990,TYPE(Planungsübersicht!$E50)=1,NOT(Planungsübersicht!$F50="Umsetzung nicht möglich")), Planungsübersicht!G50," ")</f>
        <v>Stefan Behr</v>
      </c>
      <c r="G66" s="203" t="str">
        <f>IF(AND(Planungsübersicht!$E50&gt;1990,TYPE(Planungsübersicht!$E50)=1,NOT(Planungsübersicht!$F50="Umsetzung nicht möglich")), Planungsübersicht!H50," ")</f>
        <v>Kollegium</v>
      </c>
      <c r="H66" s="203">
        <f>IF(AND(Planungsübersicht!$E50&gt;1990,TYPE(Planungsübersicht!$E50)=1,NOT(Planungsübersicht!$F50="Umsetzung nicht möglich")), MAX(Planungsübersicht!I50:Z50)," ")</f>
        <v>0</v>
      </c>
    </row>
    <row r="67" spans="2:8">
      <c r="B67" s="203" t="str">
        <f>IF(AND(Planungsübersicht!$E51&gt;1990,TYPE(Planungsübersicht!$E51)=1,NOT(Planungsübersicht!$F51="Umsetzung nicht möglich")), Planungsübersicht!C51," ")</f>
        <v xml:space="preserve"> </v>
      </c>
      <c r="C67" s="203" t="str">
        <f>IF(AND(Planungsübersicht!$E51&gt;1990,TYPE(Planungsübersicht!$E51)=1,NOT(Planungsübersicht!$F51="Umsetzung nicht möglich")), Planungsübersicht!D51," ")</f>
        <v xml:space="preserve"> </v>
      </c>
      <c r="D67" s="203" t="str">
        <f>IF(AND(Planungsübersicht!$E51&gt;1990,TYPE(Planungsübersicht!$E51)=1,NOT(Planungsübersicht!$F51="Umsetzung nicht möglich")), Planungsübersicht!E51," ")</f>
        <v xml:space="preserve"> </v>
      </c>
      <c r="E67" s="203" t="str">
        <f>IF(AND(Planungsübersicht!$E51&gt;1990,TYPE(Planungsübersicht!$E51)=1,NOT(Planungsübersicht!$F51="Umsetzung nicht möglich")), Planungsübersicht!F51," ")</f>
        <v xml:space="preserve"> </v>
      </c>
      <c r="F67" s="203" t="str">
        <f>IF(AND(Planungsübersicht!$E51&gt;1990,TYPE(Planungsübersicht!$E51)=1,NOT(Planungsübersicht!$F51="Umsetzung nicht möglich")), Planungsübersicht!G51," ")</f>
        <v xml:space="preserve"> </v>
      </c>
      <c r="G67" s="203" t="str">
        <f>IF(AND(Planungsübersicht!$E51&gt;1990,TYPE(Planungsübersicht!$E51)=1,NOT(Planungsübersicht!$F51="Umsetzung nicht möglich")), Planungsübersicht!H51," ")</f>
        <v xml:space="preserve"> </v>
      </c>
      <c r="H67" s="203" t="str">
        <f>IF(AND(Planungsübersicht!$E51&gt;1990,TYPE(Planungsübersicht!$E51)=1,NOT(Planungsübersicht!$F51="Umsetzung nicht möglich")), MAX(Planungsübersicht!I51:Z51)," ")</f>
        <v xml:space="preserve"> </v>
      </c>
    </row>
    <row r="68" spans="2:8">
      <c r="B68" s="203" t="str">
        <f>IF(AND(Planungsübersicht!$E52&gt;1990,TYPE(Planungsübersicht!$E52)=1,NOT(Planungsübersicht!$F52="Umsetzung nicht möglich")), Planungsübersicht!C52," ")</f>
        <v xml:space="preserve"> </v>
      </c>
      <c r="C68" s="203" t="str">
        <f>IF(AND(Planungsübersicht!$E52&gt;1990,TYPE(Planungsübersicht!$E52)=1,NOT(Planungsübersicht!$F52="Umsetzung nicht möglich")), Planungsübersicht!D52," ")</f>
        <v xml:space="preserve"> </v>
      </c>
      <c r="D68" s="203" t="str">
        <f>IF(AND(Planungsübersicht!$E52&gt;1990,TYPE(Planungsübersicht!$E52)=1,NOT(Planungsübersicht!$F52="Umsetzung nicht möglich")), Planungsübersicht!E52," ")</f>
        <v xml:space="preserve"> </v>
      </c>
      <c r="E68" s="203" t="str">
        <f>IF(AND(Planungsübersicht!$E52&gt;1990,TYPE(Planungsübersicht!$E52)=1,NOT(Planungsübersicht!$F52="Umsetzung nicht möglich")), Planungsübersicht!F52," ")</f>
        <v xml:space="preserve"> </v>
      </c>
      <c r="F68" s="203" t="str">
        <f>IF(AND(Planungsübersicht!$E52&gt;1990,TYPE(Planungsübersicht!$E52)=1,NOT(Planungsübersicht!$F52="Umsetzung nicht möglich")), Planungsübersicht!G52," ")</f>
        <v xml:space="preserve"> </v>
      </c>
      <c r="G68" s="203" t="str">
        <f>IF(AND(Planungsübersicht!$E52&gt;1990,TYPE(Planungsübersicht!$E52)=1,NOT(Planungsübersicht!$F52="Umsetzung nicht möglich")), Planungsübersicht!H52," ")</f>
        <v xml:space="preserve"> </v>
      </c>
      <c r="H68" s="203" t="str">
        <f>IF(AND(Planungsübersicht!$E52&gt;1990,TYPE(Planungsübersicht!$E52)=1,NOT(Planungsübersicht!$F52="Umsetzung nicht möglich")), MAX(Planungsübersicht!I52:Z52)," ")</f>
        <v xml:space="preserve"> </v>
      </c>
    </row>
    <row r="69" spans="2:8">
      <c r="B69" s="203" t="str">
        <f>IF(AND(Planungsübersicht!$E53&gt;1990,TYPE(Planungsübersicht!$E53)=1,NOT(Planungsübersicht!$F53="Umsetzung nicht möglich")), Planungsübersicht!C53," ")</f>
        <v xml:space="preserve"> </v>
      </c>
      <c r="C69" s="203" t="str">
        <f>IF(AND(Planungsübersicht!$E53&gt;1990,TYPE(Planungsübersicht!$E53)=1,NOT(Planungsübersicht!$F53="Umsetzung nicht möglich")), Planungsübersicht!D53," ")</f>
        <v xml:space="preserve"> </v>
      </c>
      <c r="D69" s="203" t="str">
        <f>IF(AND(Planungsübersicht!$E53&gt;1990,TYPE(Planungsübersicht!$E53)=1,NOT(Planungsübersicht!$F53="Umsetzung nicht möglich")), Planungsübersicht!E53," ")</f>
        <v xml:space="preserve"> </v>
      </c>
      <c r="E69" s="203" t="str">
        <f>IF(AND(Planungsübersicht!$E53&gt;1990,TYPE(Planungsübersicht!$E53)=1,NOT(Planungsübersicht!$F53="Umsetzung nicht möglich")), Planungsübersicht!F53," ")</f>
        <v xml:space="preserve"> </v>
      </c>
      <c r="F69" s="203" t="str">
        <f>IF(AND(Planungsübersicht!$E53&gt;1990,TYPE(Planungsübersicht!$E53)=1,NOT(Planungsübersicht!$F53="Umsetzung nicht möglich")), Planungsübersicht!G53," ")</f>
        <v xml:space="preserve"> </v>
      </c>
      <c r="G69" s="203" t="str">
        <f>IF(AND(Planungsübersicht!$E53&gt;1990,TYPE(Planungsübersicht!$E53)=1,NOT(Planungsübersicht!$F53="Umsetzung nicht möglich")), Planungsübersicht!H53," ")</f>
        <v xml:space="preserve"> </v>
      </c>
      <c r="H69" s="203" t="str">
        <f>IF(AND(Planungsübersicht!$E53&gt;1990,TYPE(Planungsübersicht!$E53)=1,NOT(Planungsübersicht!$F53="Umsetzung nicht möglich")), MAX(Planungsübersicht!I53:Z53)," ")</f>
        <v xml:space="preserve"> </v>
      </c>
    </row>
    <row r="70" spans="2:8" ht="51">
      <c r="B70" s="203" t="str">
        <f>IF(AND(Planungsübersicht!$E54&gt;1990,TYPE(Planungsübersicht!$E54)=1,NOT(Planungsübersicht!$F54="Umsetzung nicht möglich")), Planungsübersicht!C54," ")</f>
        <v>Ü14</v>
      </c>
      <c r="C70" s="203" t="str">
        <f>IF(AND(Planungsübersicht!$E54&gt;1990,TYPE(Planungsübersicht!$E54)=1,NOT(Planungsübersicht!$F54="Umsetzung nicht möglich")), Planungsübersicht!D54," ")</f>
        <v>Arbeit mit der "Klima"-            Kinderforscherkiste in Klasse 4</v>
      </c>
      <c r="D70" s="203">
        <f>IF(AND(Planungsübersicht!$E54&gt;1990,TYPE(Planungsübersicht!$E54)=1,NOT(Planungsübersicht!$F54="Umsetzung nicht möglich")), Planungsübersicht!E54," ")</f>
        <v>2020</v>
      </c>
      <c r="E70" s="203" t="s">
        <v>265</v>
      </c>
      <c r="F70" s="203" t="str">
        <f>IF(AND(Planungsübersicht!$E54&gt;1990,TYPE(Planungsübersicht!$E54)=1,NOT(Planungsübersicht!$F54="Umsetzung nicht möglich")), Planungsübersicht!G54," ")</f>
        <v>Uli Otto</v>
      </c>
      <c r="G70" s="203" t="str">
        <f>IF(AND(Planungsübersicht!$E54&gt;1990,TYPE(Planungsübersicht!$E54)=1,NOT(Planungsübersicht!$F54="Umsetzung nicht möglich")), Planungsübersicht!H54," ")</f>
        <v>KollegInnen des              Jahrgangs 4</v>
      </c>
      <c r="H70" s="203">
        <f>IF(AND(Planungsübersicht!$E54&gt;1990,TYPE(Planungsübersicht!$E54)=1,NOT(Planungsübersicht!$F54="Umsetzung nicht möglich")), MAX(Planungsübersicht!I54:Z54)," ")</f>
        <v>0</v>
      </c>
    </row>
    <row r="71" spans="2:8">
      <c r="B71" s="203" t="str">
        <f>IF(AND(Planungsübersicht!$E55&gt;1990,TYPE(Planungsübersicht!$E55)=1,NOT(Planungsübersicht!$F55="Umsetzung nicht möglich")), Planungsübersicht!C55," ")</f>
        <v xml:space="preserve"> </v>
      </c>
      <c r="C71" s="203" t="str">
        <f>IF(AND(Planungsübersicht!$E55&gt;1990,TYPE(Planungsübersicht!$E55)=1,NOT(Planungsübersicht!$F55="Umsetzung nicht möglich")), Planungsübersicht!D55," ")</f>
        <v xml:space="preserve"> </v>
      </c>
      <c r="D71" s="203" t="str">
        <f>IF(AND(Planungsübersicht!$E55&gt;1990,TYPE(Planungsübersicht!$E55)=1,NOT(Planungsübersicht!$F55="Umsetzung nicht möglich")), Planungsübersicht!E55," ")</f>
        <v xml:space="preserve"> </v>
      </c>
      <c r="E71" s="203" t="str">
        <f>IF(AND(Planungsübersicht!$E55&gt;1990,TYPE(Planungsübersicht!$E55)=1,NOT(Planungsübersicht!$F55="Umsetzung nicht möglich")), Planungsübersicht!F55," ")</f>
        <v xml:space="preserve"> </v>
      </c>
      <c r="F71" s="203" t="str">
        <f>IF(AND(Planungsübersicht!$E55&gt;1990,TYPE(Planungsübersicht!$E55)=1,NOT(Planungsübersicht!$F55="Umsetzung nicht möglich")), Planungsübersicht!G55," ")</f>
        <v xml:space="preserve"> </v>
      </c>
      <c r="G71" s="203" t="str">
        <f>IF(AND(Planungsübersicht!$E55&gt;1990,TYPE(Planungsübersicht!$E55)=1,NOT(Planungsübersicht!$F55="Umsetzung nicht möglich")), Planungsübersicht!H55," ")</f>
        <v xml:space="preserve"> </v>
      </c>
      <c r="H71" s="203" t="str">
        <f>IF(AND(Planungsübersicht!$E55&gt;1990,TYPE(Planungsübersicht!$E55)=1,NOT(Planungsübersicht!$F55="Umsetzung nicht möglich")), MAX(Planungsübersicht!I55:Z55)," ")</f>
        <v xml:space="preserve"> </v>
      </c>
    </row>
    <row r="72" spans="2:8">
      <c r="B72" s="203" t="str">
        <f>IF(AND(Planungsübersicht!$E56&gt;1990,TYPE(Planungsübersicht!$E56)=1,NOT(Planungsübersicht!$F56="Umsetzung nicht möglich")), Planungsübersicht!C56," ")</f>
        <v xml:space="preserve"> </v>
      </c>
      <c r="C72" s="203" t="str">
        <f>IF(AND(Planungsübersicht!$E56&gt;1990,TYPE(Planungsübersicht!$E56)=1,NOT(Planungsübersicht!$F56="Umsetzung nicht möglich")), Planungsübersicht!D56," ")</f>
        <v xml:space="preserve"> </v>
      </c>
      <c r="D72" s="203" t="str">
        <f>IF(AND(Planungsübersicht!$E56&gt;1990,TYPE(Planungsübersicht!$E56)=1,NOT(Planungsübersicht!$F56="Umsetzung nicht möglich")), Planungsübersicht!E56," ")</f>
        <v xml:space="preserve"> </v>
      </c>
      <c r="E72" s="203" t="str">
        <f>IF(AND(Planungsübersicht!$E56&gt;1990,TYPE(Planungsübersicht!$E56)=1,NOT(Planungsübersicht!$F56="Umsetzung nicht möglich")), Planungsübersicht!F56," ")</f>
        <v xml:space="preserve"> </v>
      </c>
      <c r="F72" s="203" t="str">
        <f>IF(AND(Planungsübersicht!$E56&gt;1990,TYPE(Planungsübersicht!$E56)=1,NOT(Planungsübersicht!$F56="Umsetzung nicht möglich")), Planungsübersicht!G56," ")</f>
        <v xml:space="preserve"> </v>
      </c>
      <c r="G72" s="203" t="str">
        <f>IF(AND(Planungsübersicht!$E56&gt;1990,TYPE(Planungsübersicht!$E56)=1,NOT(Planungsübersicht!$F56="Umsetzung nicht möglich")), Planungsübersicht!H56," ")</f>
        <v xml:space="preserve"> </v>
      </c>
      <c r="H72" s="203" t="str">
        <f>IF(AND(Planungsübersicht!$E56&gt;1990,TYPE(Planungsübersicht!$E56)=1,NOT(Planungsübersicht!$F56="Umsetzung nicht möglich")), MAX(Planungsübersicht!I56:Z56)," ")</f>
        <v xml:space="preserve"> </v>
      </c>
    </row>
    <row r="73" spans="2:8">
      <c r="B73" s="203" t="str">
        <f>IF(AND(Planungsübersicht!$E57&gt;1990,TYPE(Planungsübersicht!$E57)=1,NOT(Planungsübersicht!$F57="Umsetzung nicht möglich")), Planungsübersicht!C57," ")</f>
        <v xml:space="preserve"> </v>
      </c>
      <c r="C73" s="203" t="str">
        <f>IF(AND(Planungsübersicht!$E57&gt;1990,TYPE(Planungsübersicht!$E57)=1,NOT(Planungsübersicht!$F57="Umsetzung nicht möglich")), Planungsübersicht!D57," ")</f>
        <v xml:space="preserve"> </v>
      </c>
      <c r="D73" s="203" t="str">
        <f>IF(AND(Planungsübersicht!$E57&gt;1990,TYPE(Planungsübersicht!$E57)=1,NOT(Planungsübersicht!$F57="Umsetzung nicht möglich")), Planungsübersicht!E57," ")</f>
        <v xml:space="preserve"> </v>
      </c>
      <c r="E73" s="203" t="str">
        <f>IF(AND(Planungsübersicht!$E57&gt;1990,TYPE(Planungsübersicht!$E57)=1,NOT(Planungsübersicht!$F57="Umsetzung nicht möglich")), Planungsübersicht!F57," ")</f>
        <v xml:space="preserve"> </v>
      </c>
      <c r="F73" s="203" t="str">
        <f>IF(AND(Planungsübersicht!$E57&gt;1990,TYPE(Planungsübersicht!$E57)=1,NOT(Planungsübersicht!$F57="Umsetzung nicht möglich")), Planungsübersicht!G57," ")</f>
        <v xml:space="preserve"> </v>
      </c>
      <c r="G73" s="203" t="str">
        <f>IF(AND(Planungsübersicht!$E57&gt;1990,TYPE(Planungsübersicht!$E57)=1,NOT(Planungsübersicht!$F57="Umsetzung nicht möglich")), Planungsübersicht!H57," ")</f>
        <v xml:space="preserve"> </v>
      </c>
      <c r="H73" s="203" t="str">
        <f>IF(AND(Planungsübersicht!$E57&gt;1990,TYPE(Planungsübersicht!$E57)=1,NOT(Planungsübersicht!$F57="Umsetzung nicht möglich")), MAX(Planungsübersicht!I57:Z57)," ")</f>
        <v xml:space="preserve"> </v>
      </c>
    </row>
    <row r="74" spans="2:8">
      <c r="B74" s="203" t="str">
        <f>IF(AND(Planungsübersicht!$E58&gt;1990,TYPE(Planungsübersicht!$E58)=1,NOT(Planungsübersicht!$F58="Umsetzung nicht möglich")), Planungsübersicht!C58," ")</f>
        <v xml:space="preserve"> </v>
      </c>
      <c r="C74" s="203" t="str">
        <f>IF(AND(Planungsübersicht!$E58&gt;1990,TYPE(Planungsübersicht!$E58)=1,NOT(Planungsübersicht!$F58="Umsetzung nicht möglich")), Planungsübersicht!D58," ")</f>
        <v xml:space="preserve"> </v>
      </c>
      <c r="D74" s="203" t="str">
        <f>IF(AND(Planungsübersicht!$E58&gt;1990,TYPE(Planungsübersicht!$E58)=1,NOT(Planungsübersicht!$F58="Umsetzung nicht möglich")), Planungsübersicht!E58," ")</f>
        <v xml:space="preserve"> </v>
      </c>
      <c r="E74" s="203" t="str">
        <f>IF(AND(Planungsübersicht!$E58&gt;1990,TYPE(Planungsübersicht!$E58)=1,NOT(Planungsübersicht!$F58="Umsetzung nicht möglich")), Planungsübersicht!F58," ")</f>
        <v xml:space="preserve"> </v>
      </c>
      <c r="F74" s="203" t="str">
        <f>IF(AND(Planungsübersicht!$E58&gt;1990,TYPE(Planungsübersicht!$E58)=1,NOT(Planungsübersicht!$F58="Umsetzung nicht möglich")), Planungsübersicht!G58," ")</f>
        <v xml:space="preserve"> </v>
      </c>
      <c r="G74" s="203" t="str">
        <f>IF(AND(Planungsübersicht!$E58&gt;1990,TYPE(Planungsübersicht!$E58)=1,NOT(Planungsübersicht!$F58="Umsetzung nicht möglich")), Planungsübersicht!H58," ")</f>
        <v xml:space="preserve"> </v>
      </c>
      <c r="H74" s="203" t="str">
        <f>IF(AND(Planungsübersicht!$E58&gt;1990,TYPE(Planungsübersicht!$E58)=1,NOT(Planungsübersicht!$F58="Umsetzung nicht möglich")), MAX(Planungsübersicht!I58:Z58)," ")</f>
        <v xml:space="preserve"> </v>
      </c>
    </row>
    <row r="75" spans="2:8">
      <c r="B75" s="203" t="str">
        <f>IF(AND(Planungsübersicht!$E59&gt;1990,TYPE(Planungsübersicht!$E59)=1,NOT(Planungsübersicht!$F59="Umsetzung nicht möglich")), Planungsübersicht!C59," ")</f>
        <v xml:space="preserve"> </v>
      </c>
      <c r="C75" s="203" t="str">
        <f>IF(AND(Planungsübersicht!$E59&gt;1990,TYPE(Planungsübersicht!$E59)=1,NOT(Planungsübersicht!$F59="Umsetzung nicht möglich")), Planungsübersicht!D59," ")</f>
        <v xml:space="preserve"> </v>
      </c>
      <c r="D75" s="203" t="str">
        <f>IF(AND(Planungsübersicht!$E59&gt;1990,TYPE(Planungsübersicht!$E59)=1,NOT(Planungsübersicht!$F59="Umsetzung nicht möglich")), Planungsübersicht!E59," ")</f>
        <v xml:space="preserve"> </v>
      </c>
      <c r="E75" s="203" t="str">
        <f>IF(AND(Planungsübersicht!$E59&gt;1990,TYPE(Planungsübersicht!$E59)=1,NOT(Planungsübersicht!$F59="Umsetzung nicht möglich")), Planungsübersicht!F59," ")</f>
        <v xml:space="preserve"> </v>
      </c>
      <c r="F75" s="203" t="str">
        <f>IF(AND(Planungsübersicht!$E59&gt;1990,TYPE(Planungsübersicht!$E59)=1,NOT(Planungsübersicht!$F59="Umsetzung nicht möglich")), Planungsübersicht!G59," ")</f>
        <v xml:space="preserve"> </v>
      </c>
      <c r="G75" s="203" t="str">
        <f>IF(AND(Planungsübersicht!$E59&gt;1990,TYPE(Planungsübersicht!$E59)=1,NOT(Planungsübersicht!$F59="Umsetzung nicht möglich")), Planungsübersicht!H59," ")</f>
        <v xml:space="preserve"> </v>
      </c>
      <c r="H75" s="203" t="str">
        <f>IF(AND(Planungsübersicht!$E59&gt;1990,TYPE(Planungsübersicht!$E59)=1,NOT(Planungsübersicht!$F59="Umsetzung nicht möglich")), MAX(Planungsübersicht!I59:Z59)," ")</f>
        <v xml:space="preserve"> </v>
      </c>
    </row>
    <row r="76" spans="2:8">
      <c r="B76" s="203" t="str">
        <f>IF(AND(Planungsübersicht!$E60&gt;1990,TYPE(Planungsübersicht!$E60)=1,NOT(Planungsübersicht!$F60="Umsetzung nicht möglich")), Planungsübersicht!C60," ")</f>
        <v xml:space="preserve"> </v>
      </c>
      <c r="C76" s="203" t="str">
        <f>IF(AND(Planungsübersicht!$E60&gt;1990,TYPE(Planungsübersicht!$E60)=1,NOT(Planungsübersicht!$F60="Umsetzung nicht möglich")), Planungsübersicht!D60," ")</f>
        <v xml:space="preserve"> </v>
      </c>
      <c r="D76" s="203" t="str">
        <f>IF(AND(Planungsübersicht!$E60&gt;1990,TYPE(Planungsübersicht!$E60)=1,NOT(Planungsübersicht!$F60="Umsetzung nicht möglich")), Planungsübersicht!E60," ")</f>
        <v xml:space="preserve"> </v>
      </c>
      <c r="E76" s="203" t="str">
        <f>IF(AND(Planungsübersicht!$E60&gt;1990,TYPE(Planungsübersicht!$E60)=1,NOT(Planungsübersicht!$F60="Umsetzung nicht möglich")), Planungsübersicht!F60," ")</f>
        <v xml:space="preserve"> </v>
      </c>
      <c r="F76" s="203" t="str">
        <f>IF(AND(Planungsübersicht!$E60&gt;1990,TYPE(Planungsübersicht!$E60)=1,NOT(Planungsübersicht!$F60="Umsetzung nicht möglich")), Planungsübersicht!G60," ")</f>
        <v xml:space="preserve"> </v>
      </c>
      <c r="G76" s="203" t="str">
        <f>IF(AND(Planungsübersicht!$E60&gt;1990,TYPE(Planungsübersicht!$E60)=1,NOT(Planungsübersicht!$F60="Umsetzung nicht möglich")), Planungsübersicht!H60," ")</f>
        <v xml:space="preserve"> </v>
      </c>
      <c r="H76" s="203" t="str">
        <f>IF(AND(Planungsübersicht!$E60&gt;1990,TYPE(Planungsübersicht!$E60)=1,NOT(Planungsübersicht!$F60="Umsetzung nicht möglich")), MAX(Planungsübersicht!I60:Z60)," ")</f>
        <v xml:space="preserve"> </v>
      </c>
    </row>
    <row r="77" spans="2:8">
      <c r="B77" s="203" t="str">
        <f>IF(AND(Planungsübersicht!$E61&gt;1990,TYPE(Planungsübersicht!$E61)=1,NOT(Planungsübersicht!$F61="Umsetzung nicht möglich")), Planungsübersicht!C61," ")</f>
        <v xml:space="preserve"> </v>
      </c>
      <c r="C77" s="203" t="str">
        <f>IF(AND(Planungsübersicht!$E61&gt;1990,TYPE(Planungsübersicht!$E61)=1,NOT(Planungsübersicht!$F61="Umsetzung nicht möglich")), Planungsübersicht!D61," ")</f>
        <v xml:space="preserve"> </v>
      </c>
      <c r="D77" s="203" t="str">
        <f>IF(AND(Planungsübersicht!$E61&gt;1990,TYPE(Planungsübersicht!$E61)=1,NOT(Planungsübersicht!$F61="Umsetzung nicht möglich")), Planungsübersicht!E61," ")</f>
        <v xml:space="preserve"> </v>
      </c>
      <c r="E77" s="203" t="str">
        <f>IF(AND(Planungsübersicht!$E61&gt;1990,TYPE(Planungsübersicht!$E61)=1,NOT(Planungsübersicht!$F61="Umsetzung nicht möglich")), Planungsübersicht!F61," ")</f>
        <v xml:space="preserve"> </v>
      </c>
      <c r="F77" s="203" t="str">
        <f>IF(AND(Planungsübersicht!$E61&gt;1990,TYPE(Planungsübersicht!$E61)=1,NOT(Planungsübersicht!$F61="Umsetzung nicht möglich")), Planungsübersicht!G61," ")</f>
        <v xml:space="preserve"> </v>
      </c>
      <c r="G77" s="203" t="str">
        <f>IF(AND(Planungsübersicht!$E61&gt;1990,TYPE(Planungsübersicht!$E61)=1,NOT(Planungsübersicht!$F61="Umsetzung nicht möglich")), Planungsübersicht!H61," ")</f>
        <v xml:space="preserve"> </v>
      </c>
      <c r="H77" s="203" t="str">
        <f>IF(AND(Planungsübersicht!$E61&gt;1990,TYPE(Planungsübersicht!$E61)=1,NOT(Planungsübersicht!$F61="Umsetzung nicht möglich")), MAX(Planungsübersicht!I61:Z61)," ")</f>
        <v xml:space="preserve"> </v>
      </c>
    </row>
    <row r="78" spans="2:8">
      <c r="B78" s="203" t="str">
        <f>IF(AND(Planungsübersicht!$E62&gt;1990,TYPE(Planungsübersicht!$E62)=1,NOT(Planungsübersicht!$F62="Umsetzung nicht möglich")), Planungsübersicht!C62," ")</f>
        <v xml:space="preserve"> </v>
      </c>
      <c r="C78" s="203" t="str">
        <f>IF(AND(Planungsübersicht!$E62&gt;1990,TYPE(Planungsübersicht!$E62)=1,NOT(Planungsübersicht!$F62="Umsetzung nicht möglich")), Planungsübersicht!D62," ")</f>
        <v xml:space="preserve"> </v>
      </c>
      <c r="D78" s="203" t="str">
        <f>IF(AND(Planungsübersicht!$E62&gt;1990,TYPE(Planungsübersicht!$E62)=1,NOT(Planungsübersicht!$F62="Umsetzung nicht möglich")), Planungsübersicht!E62," ")</f>
        <v xml:space="preserve"> </v>
      </c>
      <c r="E78" s="203" t="str">
        <f>IF(AND(Planungsübersicht!$E62&gt;1990,TYPE(Planungsübersicht!$E62)=1,NOT(Planungsübersicht!$F62="Umsetzung nicht möglich")), Planungsübersicht!F62," ")</f>
        <v xml:space="preserve"> </v>
      </c>
      <c r="F78" s="203" t="str">
        <f>IF(AND(Planungsübersicht!$E62&gt;1990,TYPE(Planungsübersicht!$E62)=1,NOT(Planungsübersicht!$F62="Umsetzung nicht möglich")), Planungsübersicht!G62," ")</f>
        <v xml:space="preserve"> </v>
      </c>
      <c r="G78" s="203" t="str">
        <f>IF(AND(Planungsübersicht!$E62&gt;1990,TYPE(Planungsübersicht!$E62)=1,NOT(Planungsübersicht!$F62="Umsetzung nicht möglich")), Planungsübersicht!H62," ")</f>
        <v xml:space="preserve"> </v>
      </c>
      <c r="H78" s="203" t="str">
        <f>IF(AND(Planungsübersicht!$E62&gt;1990,TYPE(Planungsübersicht!$E62)=1,NOT(Planungsübersicht!$F62="Umsetzung nicht möglich")), MAX(Planungsübersicht!I62:Z62)," ")</f>
        <v xml:space="preserve"> </v>
      </c>
    </row>
    <row r="79" spans="2:8">
      <c r="B79" s="203" t="str">
        <f>IF(AND(Planungsübersicht!$E63&gt;1990,TYPE(Planungsübersicht!$E63)=1,NOT(Planungsübersicht!$F63="Umsetzung nicht möglich")), Planungsübersicht!C63," ")</f>
        <v xml:space="preserve"> </v>
      </c>
      <c r="C79" s="203" t="str">
        <f>IF(AND(Planungsübersicht!$E63&gt;1990,TYPE(Planungsübersicht!$E63)=1,NOT(Planungsübersicht!$F63="Umsetzung nicht möglich")), Planungsübersicht!D63," ")</f>
        <v xml:space="preserve"> </v>
      </c>
      <c r="D79" s="203" t="str">
        <f>IF(AND(Planungsübersicht!$E63&gt;1990,TYPE(Planungsübersicht!$E63)=1,NOT(Planungsübersicht!$F63="Umsetzung nicht möglich")), Planungsübersicht!E63," ")</f>
        <v xml:space="preserve"> </v>
      </c>
      <c r="E79" s="203" t="str">
        <f>IF(AND(Planungsübersicht!$E63&gt;1990,TYPE(Planungsübersicht!$E63)=1,NOT(Planungsübersicht!$F63="Umsetzung nicht möglich")), Planungsübersicht!F63," ")</f>
        <v xml:space="preserve"> </v>
      </c>
      <c r="F79" s="203" t="str">
        <f>IF(AND(Planungsübersicht!$E63&gt;1990,TYPE(Planungsübersicht!$E63)=1,NOT(Planungsübersicht!$F63="Umsetzung nicht möglich")), Planungsübersicht!G63," ")</f>
        <v xml:space="preserve"> </v>
      </c>
      <c r="G79" s="203" t="str">
        <f>IF(AND(Planungsübersicht!$E63&gt;1990,TYPE(Planungsübersicht!$E63)=1,NOT(Planungsübersicht!$F63="Umsetzung nicht möglich")), Planungsübersicht!H63," ")</f>
        <v xml:space="preserve"> </v>
      </c>
      <c r="H79" s="203" t="str">
        <f>IF(AND(Planungsübersicht!$E63&gt;1990,TYPE(Planungsübersicht!$E63)=1,NOT(Planungsübersicht!$F63="Umsetzung nicht möglich")), MAX(Planungsübersicht!I63:Z63)," ")</f>
        <v xml:space="preserve"> </v>
      </c>
    </row>
    <row r="80" spans="2:8">
      <c r="B80" s="203" t="str">
        <f>IF(AND(Planungsübersicht!$E64&gt;1990,TYPE(Planungsübersicht!$E64)=1,NOT(Planungsübersicht!$F64="Umsetzung nicht möglich")), Planungsübersicht!C64," ")</f>
        <v xml:space="preserve"> </v>
      </c>
      <c r="C80" s="203" t="str">
        <f>IF(AND(Planungsübersicht!$E64&gt;1990,TYPE(Planungsübersicht!$E64)=1,NOT(Planungsübersicht!$F64="Umsetzung nicht möglich")), Planungsübersicht!D64," ")</f>
        <v xml:space="preserve"> </v>
      </c>
      <c r="D80" s="203" t="str">
        <f>IF(AND(Planungsübersicht!$E64&gt;1990,TYPE(Planungsübersicht!$E64)=1,NOT(Planungsübersicht!$F64="Umsetzung nicht möglich")), Planungsübersicht!E64," ")</f>
        <v xml:space="preserve"> </v>
      </c>
      <c r="E80" s="203" t="str">
        <f>IF(AND(Planungsübersicht!$E64&gt;1990,TYPE(Planungsübersicht!$E64)=1,NOT(Planungsübersicht!$F64="Umsetzung nicht möglich")), Planungsübersicht!F64," ")</f>
        <v xml:space="preserve"> </v>
      </c>
      <c r="F80" s="203" t="str">
        <f>IF(AND(Planungsübersicht!$E64&gt;1990,TYPE(Planungsübersicht!$E64)=1,NOT(Planungsübersicht!$F64="Umsetzung nicht möglich")), Planungsübersicht!G64," ")</f>
        <v xml:space="preserve"> </v>
      </c>
      <c r="G80" s="203" t="str">
        <f>IF(AND(Planungsübersicht!$E64&gt;1990,TYPE(Planungsübersicht!$E64)=1,NOT(Planungsübersicht!$F64="Umsetzung nicht möglich")), Planungsübersicht!H64," ")</f>
        <v xml:space="preserve"> </v>
      </c>
      <c r="H80" s="203" t="str">
        <f>IF(AND(Planungsübersicht!$E64&gt;1990,TYPE(Planungsübersicht!$E64)=1,NOT(Planungsübersicht!$F64="Umsetzung nicht möglich")), MAX(Planungsübersicht!I64:Z64)," ")</f>
        <v xml:space="preserve"> </v>
      </c>
    </row>
    <row r="81" spans="2:8">
      <c r="B81" s="203" t="str">
        <f>IF(AND(Planungsübersicht!$E65&gt;1990,TYPE(Planungsübersicht!$E65)=1,NOT(Planungsübersicht!$F65="Umsetzung nicht möglich")), Planungsübersicht!C65," ")</f>
        <v xml:space="preserve"> </v>
      </c>
      <c r="C81" s="203" t="str">
        <f>IF(AND(Planungsübersicht!$E65&gt;1990,TYPE(Planungsübersicht!$E65)=1,NOT(Planungsübersicht!$F65="Umsetzung nicht möglich")), Planungsübersicht!D65," ")</f>
        <v xml:space="preserve"> </v>
      </c>
      <c r="D81" s="203" t="str">
        <f>IF(AND(Planungsübersicht!$E65&gt;1990,TYPE(Planungsübersicht!$E65)=1,NOT(Planungsübersicht!$F65="Umsetzung nicht möglich")), Planungsübersicht!E65," ")</f>
        <v xml:space="preserve"> </v>
      </c>
      <c r="E81" s="203" t="str">
        <f>IF(AND(Planungsübersicht!$E65&gt;1990,TYPE(Planungsübersicht!$E65)=1,NOT(Planungsübersicht!$F65="Umsetzung nicht möglich")), Planungsübersicht!F65," ")</f>
        <v xml:space="preserve"> </v>
      </c>
      <c r="F81" s="203" t="str">
        <f>IF(AND(Planungsübersicht!$E65&gt;1990,TYPE(Planungsübersicht!$E65)=1,NOT(Planungsübersicht!$F65="Umsetzung nicht möglich")), Planungsübersicht!G65," ")</f>
        <v xml:space="preserve"> </v>
      </c>
      <c r="G81" s="203" t="str">
        <f>IF(AND(Planungsübersicht!$E65&gt;1990,TYPE(Planungsübersicht!$E65)=1,NOT(Planungsübersicht!$F65="Umsetzung nicht möglich")), Planungsübersicht!H65," ")</f>
        <v xml:space="preserve"> </v>
      </c>
      <c r="H81" s="203" t="str">
        <f>IF(AND(Planungsübersicht!$E65&gt;1990,TYPE(Planungsübersicht!$E65)=1,NOT(Planungsübersicht!$F65="Umsetzung nicht möglich")), MAX(Planungsübersicht!I65:Z65)," ")</f>
        <v xml:space="preserve"> </v>
      </c>
    </row>
    <row r="82" spans="2:8">
      <c r="B82" s="203" t="str">
        <f>IF(AND(Planungsübersicht!$E66&gt;1990,TYPE(Planungsübersicht!$E66)=1,NOT(Planungsübersicht!$F66="Umsetzung nicht möglich")), Planungsübersicht!C66," ")</f>
        <v xml:space="preserve"> </v>
      </c>
      <c r="C82" s="203" t="str">
        <f>IF(AND(Planungsübersicht!$E66&gt;1990,TYPE(Planungsübersicht!$E66)=1,NOT(Planungsübersicht!$F66="Umsetzung nicht möglich")), Planungsübersicht!D66," ")</f>
        <v xml:space="preserve"> </v>
      </c>
      <c r="D82" s="203" t="str">
        <f>IF(AND(Planungsübersicht!$E66&gt;1990,TYPE(Planungsübersicht!$E66)=1,NOT(Planungsübersicht!$F66="Umsetzung nicht möglich")), Planungsübersicht!E66," ")</f>
        <v xml:space="preserve"> </v>
      </c>
      <c r="E82" s="203" t="str">
        <f>IF(AND(Planungsübersicht!$E66&gt;1990,TYPE(Planungsübersicht!$E66)=1,NOT(Planungsübersicht!$F66="Umsetzung nicht möglich")), Planungsübersicht!F66," ")</f>
        <v xml:space="preserve"> </v>
      </c>
      <c r="F82" s="203" t="str">
        <f>IF(AND(Planungsübersicht!$E66&gt;1990,TYPE(Planungsübersicht!$E66)=1,NOT(Planungsübersicht!$F66="Umsetzung nicht möglich")), Planungsübersicht!G66," ")</f>
        <v xml:space="preserve"> </v>
      </c>
      <c r="G82" s="203" t="str">
        <f>IF(AND(Planungsübersicht!$E66&gt;1990,TYPE(Planungsübersicht!$E66)=1,NOT(Planungsübersicht!$F66="Umsetzung nicht möglich")), Planungsübersicht!H66," ")</f>
        <v xml:space="preserve"> </v>
      </c>
      <c r="H82" s="203" t="str">
        <f>IF(AND(Planungsübersicht!$E66&gt;1990,TYPE(Planungsübersicht!$E66)=1,NOT(Planungsübersicht!$F66="Umsetzung nicht möglich")), MAX(Planungsübersicht!I66:Z66)," ")</f>
        <v xml:space="preserve"> </v>
      </c>
    </row>
    <row r="83" spans="2:8">
      <c r="B83" s="203" t="str">
        <f>IF(AND(Planungsübersicht!$E67&gt;1990,TYPE(Planungsübersicht!$E67)=1,NOT(Planungsübersicht!$F67="Umsetzung nicht möglich")), Planungsübersicht!C67," ")</f>
        <v xml:space="preserve"> </v>
      </c>
      <c r="C83" s="203" t="str">
        <f>IF(AND(Planungsübersicht!$E67&gt;1990,TYPE(Planungsübersicht!$E67)=1,NOT(Planungsübersicht!$F67="Umsetzung nicht möglich")), Planungsübersicht!D67," ")</f>
        <v xml:space="preserve"> </v>
      </c>
      <c r="D83" s="203" t="str">
        <f>IF(AND(Planungsübersicht!$E67&gt;1990,TYPE(Planungsübersicht!$E67)=1,NOT(Planungsübersicht!$F67="Umsetzung nicht möglich")), Planungsübersicht!E67," ")</f>
        <v xml:space="preserve"> </v>
      </c>
      <c r="E83" s="203" t="str">
        <f>IF(AND(Planungsübersicht!$E67&gt;1990,TYPE(Planungsübersicht!$E67)=1,NOT(Planungsübersicht!$F67="Umsetzung nicht möglich")), Planungsübersicht!F67," ")</f>
        <v xml:space="preserve"> </v>
      </c>
      <c r="F83" s="203" t="str">
        <f>IF(AND(Planungsübersicht!$E67&gt;1990,TYPE(Planungsübersicht!$E67)=1,NOT(Planungsübersicht!$F67="Umsetzung nicht möglich")), Planungsübersicht!G67," ")</f>
        <v xml:space="preserve"> </v>
      </c>
      <c r="G83" s="203" t="str">
        <f>IF(AND(Planungsübersicht!$E67&gt;1990,TYPE(Planungsübersicht!$E67)=1,NOT(Planungsübersicht!$F67="Umsetzung nicht möglich")), Planungsübersicht!H67," ")</f>
        <v xml:space="preserve"> </v>
      </c>
      <c r="H83" s="203" t="str">
        <f>IF(AND(Planungsübersicht!$E67&gt;1990,TYPE(Planungsübersicht!$E67)=1,NOT(Planungsübersicht!$F67="Umsetzung nicht möglich")), MAX(Planungsübersicht!I67:Z67)," ")</f>
        <v xml:space="preserve"> </v>
      </c>
    </row>
    <row r="84" spans="2:8">
      <c r="B84" s="203" t="str">
        <f>IF(AND(Planungsübersicht!$E68&gt;1990,TYPE(Planungsübersicht!$E68)=1,NOT(Planungsübersicht!$F68="Umsetzung nicht möglich")), Planungsübersicht!C68," ")</f>
        <v xml:space="preserve"> </v>
      </c>
      <c r="C84" s="203" t="str">
        <f>IF(AND(Planungsübersicht!$E68&gt;1990,TYPE(Planungsübersicht!$E68)=1,NOT(Planungsübersicht!$F68="Umsetzung nicht möglich")), Planungsübersicht!D68," ")</f>
        <v xml:space="preserve"> </v>
      </c>
      <c r="D84" s="203" t="str">
        <f>IF(AND(Planungsübersicht!$E68&gt;1990,TYPE(Planungsübersicht!$E68)=1,NOT(Planungsübersicht!$F68="Umsetzung nicht möglich")), Planungsübersicht!E68," ")</f>
        <v xml:space="preserve"> </v>
      </c>
      <c r="E84" s="203" t="str">
        <f>IF(AND(Planungsübersicht!$E68&gt;1990,TYPE(Planungsübersicht!$E68)=1,NOT(Planungsübersicht!$F68="Umsetzung nicht möglich")), Planungsübersicht!F68," ")</f>
        <v xml:space="preserve"> </v>
      </c>
      <c r="F84" s="203" t="str">
        <f>IF(AND(Planungsübersicht!$E68&gt;1990,TYPE(Planungsübersicht!$E68)=1,NOT(Planungsübersicht!$F68="Umsetzung nicht möglich")), Planungsübersicht!G68," ")</f>
        <v xml:space="preserve"> </v>
      </c>
      <c r="G84" s="203" t="str">
        <f>IF(AND(Planungsübersicht!$E68&gt;1990,TYPE(Planungsübersicht!$E68)=1,NOT(Planungsübersicht!$F68="Umsetzung nicht möglich")), Planungsübersicht!H68," ")</f>
        <v xml:space="preserve"> </v>
      </c>
      <c r="H84" s="203" t="str">
        <f>IF(AND(Planungsübersicht!$E68&gt;1990,TYPE(Planungsübersicht!$E68)=1,NOT(Planungsübersicht!$F68="Umsetzung nicht möglich")), MAX(Planungsübersicht!I68:Z68)," ")</f>
        <v xml:space="preserve"> </v>
      </c>
    </row>
    <row r="85" spans="2:8">
      <c r="B85" s="203" t="str">
        <f>IF(AND(Planungsübersicht!$E69&gt;1990,TYPE(Planungsübersicht!$E69)=1,NOT(Planungsübersicht!$F69="Umsetzung nicht möglich")), Planungsübersicht!C69," ")</f>
        <v xml:space="preserve"> </v>
      </c>
      <c r="C85" s="203" t="str">
        <f>IF(AND(Planungsübersicht!$E69&gt;1990,TYPE(Planungsübersicht!$E69)=1,NOT(Planungsübersicht!$F69="Umsetzung nicht möglich")), Planungsübersicht!D69," ")</f>
        <v xml:space="preserve"> </v>
      </c>
      <c r="D85" s="203" t="str">
        <f>IF(AND(Planungsübersicht!$E69&gt;1990,TYPE(Planungsübersicht!$E69)=1,NOT(Planungsübersicht!$F69="Umsetzung nicht möglich")), Planungsübersicht!E69," ")</f>
        <v xml:space="preserve"> </v>
      </c>
      <c r="E85" s="203" t="str">
        <f>IF(AND(Planungsübersicht!$E69&gt;1990,TYPE(Planungsübersicht!$E69)=1,NOT(Planungsübersicht!$F69="Umsetzung nicht möglich")), Planungsübersicht!F69," ")</f>
        <v xml:space="preserve"> </v>
      </c>
      <c r="F85" s="203" t="str">
        <f>IF(AND(Planungsübersicht!$E69&gt;1990,TYPE(Planungsübersicht!$E69)=1,NOT(Planungsübersicht!$F69="Umsetzung nicht möglich")), Planungsübersicht!G69," ")</f>
        <v xml:space="preserve"> </v>
      </c>
      <c r="G85" s="203" t="str">
        <f>IF(AND(Planungsübersicht!$E69&gt;1990,TYPE(Planungsübersicht!$E69)=1,NOT(Planungsübersicht!$F69="Umsetzung nicht möglich")), Planungsübersicht!H69," ")</f>
        <v xml:space="preserve"> </v>
      </c>
      <c r="H85" s="203" t="str">
        <f>IF(AND(Planungsübersicht!$E69&gt;1990,TYPE(Planungsübersicht!$E69)=1,NOT(Planungsübersicht!$F69="Umsetzung nicht möglich")), MAX(Planungsübersicht!I69:Z69)," ")</f>
        <v xml:space="preserve"> </v>
      </c>
    </row>
    <row r="86" spans="2:8">
      <c r="B86" s="203" t="str">
        <f>IF(AND(Planungsübersicht!$E71&gt;1990,TYPE(Planungsübersicht!$E71)=1,NOT(Planungsübersicht!$F71="Umsetzung nicht möglich")), Planungsübersicht!C71," ")</f>
        <v xml:space="preserve"> </v>
      </c>
      <c r="C86" s="203" t="str">
        <f>IF(AND(Planungsübersicht!$E71&gt;1990,TYPE(Planungsübersicht!$E71)=1,NOT(Planungsübersicht!$F71="Umsetzung nicht möglich")), Planungsübersicht!D71," ")</f>
        <v xml:space="preserve"> </v>
      </c>
      <c r="D86" s="203" t="str">
        <f>IF(AND(Planungsübersicht!$E71&gt;1990,TYPE(Planungsübersicht!$E71)=1,NOT(Planungsübersicht!$F71="Umsetzung nicht möglich")), Planungsübersicht!E71," ")</f>
        <v xml:space="preserve"> </v>
      </c>
      <c r="E86" s="203" t="str">
        <f>IF(AND(Planungsübersicht!$E71&gt;1990,TYPE(Planungsübersicht!$E71)=1,NOT(Planungsübersicht!$F71="Umsetzung nicht möglich")), Planungsübersicht!F71," ")</f>
        <v xml:space="preserve"> </v>
      </c>
      <c r="F86" s="203" t="str">
        <f>IF(AND(Planungsübersicht!$E71&gt;1990,TYPE(Planungsübersicht!$E71)=1,NOT(Planungsübersicht!$F71="Umsetzung nicht möglich")), Planungsübersicht!G71," ")</f>
        <v xml:space="preserve"> </v>
      </c>
      <c r="G86" s="203" t="str">
        <f>IF(AND(Planungsübersicht!$E71&gt;1990,TYPE(Planungsübersicht!$E71)=1,NOT(Planungsübersicht!$F71="Umsetzung nicht möglich")), Planungsübersicht!H71," ")</f>
        <v xml:space="preserve"> </v>
      </c>
      <c r="H86" s="203" t="str">
        <f>IF(AND(Planungsübersicht!$E71&gt;1990,TYPE(Planungsübersicht!$E71)=1,NOT(Planungsübersicht!$F71="Umsetzung nicht möglich")), MAX(Planungsübersicht!I71:Z71)," ")</f>
        <v xml:space="preserve"> </v>
      </c>
    </row>
    <row r="87" spans="2:8">
      <c r="B87" s="203" t="str">
        <f>IF(AND(Planungsübersicht!$E73&gt;1990,TYPE(Planungsübersicht!$E73)=1,NOT(Planungsübersicht!$F73="Umsetzung nicht möglich")), Planungsübersicht!C73," ")</f>
        <v xml:space="preserve"> </v>
      </c>
      <c r="C87" s="203" t="str">
        <f>IF(AND(Planungsübersicht!$E73&gt;1990,TYPE(Planungsübersicht!$E73)=1,NOT(Planungsübersicht!$F73="Umsetzung nicht möglich")), Planungsübersicht!D73," ")</f>
        <v xml:space="preserve"> </v>
      </c>
      <c r="D87" s="203" t="str">
        <f>IF(AND(Planungsübersicht!$E73&gt;1990,TYPE(Planungsübersicht!$E73)=1,NOT(Planungsübersicht!$F73="Umsetzung nicht möglich")), Planungsübersicht!E73," ")</f>
        <v xml:space="preserve"> </v>
      </c>
      <c r="E87" s="203" t="str">
        <f>IF(AND(Planungsübersicht!$E73&gt;1990,TYPE(Planungsübersicht!$E73)=1,NOT(Planungsübersicht!$F73="Umsetzung nicht möglich")), Planungsübersicht!F73," ")</f>
        <v xml:space="preserve"> </v>
      </c>
      <c r="F87" s="203" t="str">
        <f>IF(AND(Planungsübersicht!$E73&gt;1990,TYPE(Planungsübersicht!$E73)=1,NOT(Planungsübersicht!$F73="Umsetzung nicht möglich")), Planungsübersicht!G73," ")</f>
        <v xml:space="preserve"> </v>
      </c>
      <c r="G87" s="203" t="str">
        <f>IF(AND(Planungsübersicht!$E73&gt;1990,TYPE(Planungsübersicht!$E73)=1,NOT(Planungsübersicht!$F73="Umsetzung nicht möglich")), Planungsübersicht!H73," ")</f>
        <v xml:space="preserve"> </v>
      </c>
      <c r="H87" s="203" t="str">
        <f>IF(AND(Planungsübersicht!$E73&gt;1990,TYPE(Planungsübersicht!$E73)=1,NOT(Planungsübersicht!$F73="Umsetzung nicht möglich")), MAX(Planungsübersicht!I73:Z73)," ")</f>
        <v xml:space="preserve"> </v>
      </c>
    </row>
    <row r="88" spans="2:8">
      <c r="B88" s="203" t="str">
        <f>IF(AND(Planungsübersicht!$E75&gt;1990,TYPE(Planungsübersicht!$E75)=1,NOT(Planungsübersicht!$F75="Umsetzung nicht möglich")), Planungsübersicht!C75," ")</f>
        <v xml:space="preserve"> </v>
      </c>
      <c r="C88" s="203" t="str">
        <f>IF(AND(Planungsübersicht!$E75&gt;1990,TYPE(Planungsübersicht!$E75)=1,NOT(Planungsübersicht!$F75="Umsetzung nicht möglich")), Planungsübersicht!D75," ")</f>
        <v xml:space="preserve"> </v>
      </c>
      <c r="D88" s="203" t="str">
        <f>IF(AND(Planungsübersicht!$E75&gt;1990,TYPE(Planungsübersicht!$E75)=1,NOT(Planungsübersicht!$F75="Umsetzung nicht möglich")), Planungsübersicht!E75," ")</f>
        <v xml:space="preserve"> </v>
      </c>
      <c r="E88" s="203" t="str">
        <f>IF(AND(Planungsübersicht!$E75&gt;1990,TYPE(Planungsübersicht!$E75)=1,NOT(Planungsübersicht!$F75="Umsetzung nicht möglich")), Planungsübersicht!F75," ")</f>
        <v xml:space="preserve"> </v>
      </c>
      <c r="F88" s="203" t="str">
        <f>IF(AND(Planungsübersicht!$E75&gt;1990,TYPE(Planungsübersicht!$E75)=1,NOT(Planungsübersicht!$F75="Umsetzung nicht möglich")), Planungsübersicht!G75," ")</f>
        <v xml:space="preserve"> </v>
      </c>
      <c r="G88" s="203" t="str">
        <f>IF(AND(Planungsübersicht!$E75&gt;1990,TYPE(Planungsübersicht!$E75)=1,NOT(Planungsübersicht!$F75="Umsetzung nicht möglich")), Planungsübersicht!H75," ")</f>
        <v xml:space="preserve"> </v>
      </c>
      <c r="H88" s="203" t="str">
        <f>IF(AND(Planungsübersicht!$E75&gt;1990,TYPE(Planungsübersicht!$E75)=1,NOT(Planungsübersicht!$F75="Umsetzung nicht möglich")), MAX(Planungsübersicht!I75:Z75)," ")</f>
        <v xml:space="preserve"> </v>
      </c>
    </row>
    <row r="89" spans="2:8">
      <c r="B89" s="203" t="str">
        <f>IF(AND(Planungsübersicht!$E77&gt;1990,TYPE(Planungsübersicht!$E77)=1,NOT(Planungsübersicht!$F77="Umsetzung nicht möglich")), Planungsübersicht!C77," ")</f>
        <v xml:space="preserve"> </v>
      </c>
      <c r="C89" s="203" t="str">
        <f>IF(AND(Planungsübersicht!$E77&gt;1990,TYPE(Planungsübersicht!$E77)=1,NOT(Planungsübersicht!$F77="Umsetzung nicht möglich")), Planungsübersicht!D77," ")</f>
        <v xml:space="preserve"> </v>
      </c>
      <c r="D89" s="203" t="str">
        <f>IF(AND(Planungsübersicht!$E77&gt;1990,TYPE(Planungsübersicht!$E77)=1,NOT(Planungsübersicht!$F77="Umsetzung nicht möglich")), Planungsübersicht!E77," ")</f>
        <v xml:space="preserve"> </v>
      </c>
      <c r="E89" s="203" t="str">
        <f>IF(AND(Planungsübersicht!$E77&gt;1990,TYPE(Planungsübersicht!$E77)=1,NOT(Planungsübersicht!$F77="Umsetzung nicht möglich")), Planungsübersicht!F77," ")</f>
        <v xml:space="preserve"> </v>
      </c>
      <c r="F89" s="203" t="str">
        <f>IF(AND(Planungsübersicht!$E77&gt;1990,TYPE(Planungsübersicht!$E77)=1,NOT(Planungsübersicht!$F77="Umsetzung nicht möglich")), Planungsübersicht!G77," ")</f>
        <v xml:space="preserve"> </v>
      </c>
      <c r="G89" s="203" t="str">
        <f>IF(AND(Planungsübersicht!$E77&gt;1990,TYPE(Planungsübersicht!$E77)=1,NOT(Planungsübersicht!$F77="Umsetzung nicht möglich")), Planungsübersicht!H77," ")</f>
        <v xml:space="preserve"> </v>
      </c>
      <c r="H89" s="203" t="str">
        <f>IF(AND(Planungsübersicht!$E77&gt;1990,TYPE(Planungsübersicht!$E77)=1,NOT(Planungsübersicht!$F77="Umsetzung nicht möglich")), MAX(Planungsübersicht!I77:Z77)," ")</f>
        <v xml:space="preserve"> </v>
      </c>
    </row>
    <row r="90" spans="2:8">
      <c r="B90" s="203" t="str">
        <f>IF(AND(Planungsübersicht!$E79&gt;1990,TYPE(Planungsübersicht!$E79)=1,NOT(Planungsübersicht!$F79="Umsetzung nicht möglich")), Planungsübersicht!C79," ")</f>
        <v xml:space="preserve"> </v>
      </c>
      <c r="C90" s="203" t="str">
        <f>IF(AND(Planungsübersicht!$E79&gt;1990,TYPE(Planungsübersicht!$E79)=1,NOT(Planungsübersicht!$F79="Umsetzung nicht möglich")), Planungsübersicht!D79," ")</f>
        <v xml:space="preserve"> </v>
      </c>
      <c r="D90" s="203" t="str">
        <f>IF(AND(Planungsübersicht!$E79&gt;1990,TYPE(Planungsübersicht!$E79)=1,NOT(Planungsübersicht!$F79="Umsetzung nicht möglich")), Planungsübersicht!E79," ")</f>
        <v xml:space="preserve"> </v>
      </c>
      <c r="E90" s="203" t="str">
        <f>IF(AND(Planungsübersicht!$E79&gt;1990,TYPE(Planungsübersicht!$E79)=1,NOT(Planungsübersicht!$F79="Umsetzung nicht möglich")), Planungsübersicht!F79," ")</f>
        <v xml:space="preserve"> </v>
      </c>
      <c r="F90" s="203" t="str">
        <f>IF(AND(Planungsübersicht!$E79&gt;1990,TYPE(Planungsübersicht!$E79)=1,NOT(Planungsübersicht!$F79="Umsetzung nicht möglich")), Planungsübersicht!G79," ")</f>
        <v xml:space="preserve"> </v>
      </c>
      <c r="G90" s="203" t="str">
        <f>IF(AND(Planungsübersicht!$E79&gt;1990,TYPE(Planungsübersicht!$E79)=1,NOT(Planungsübersicht!$F79="Umsetzung nicht möglich")), Planungsübersicht!H79," ")</f>
        <v xml:space="preserve"> </v>
      </c>
      <c r="H90" s="203" t="str">
        <f>IF(AND(Planungsübersicht!$E79&gt;1990,TYPE(Planungsübersicht!$E79)=1,NOT(Planungsübersicht!$F79="Umsetzung nicht möglich")), MAX(Planungsübersicht!I79:Z79)," ")</f>
        <v xml:space="preserve"> </v>
      </c>
    </row>
    <row r="91" spans="2:8">
      <c r="B91" s="203" t="str">
        <f>IF(AND(Planungsübersicht!$E81&gt;1990,TYPE(Planungsübersicht!$E81)=1,NOT(Planungsübersicht!$F81="Umsetzung nicht möglich")), Planungsübersicht!C81," ")</f>
        <v xml:space="preserve"> </v>
      </c>
      <c r="C91" s="203" t="str">
        <f>IF(AND(Planungsübersicht!$E81&gt;1990,TYPE(Planungsübersicht!$E81)=1,NOT(Planungsübersicht!$F81="Umsetzung nicht möglich")), Planungsübersicht!D81," ")</f>
        <v xml:space="preserve"> </v>
      </c>
      <c r="D91" s="203" t="str">
        <f>IF(AND(Planungsübersicht!$E81&gt;1990,TYPE(Planungsübersicht!$E81)=1,NOT(Planungsübersicht!$F81="Umsetzung nicht möglich")), Planungsübersicht!E81," ")</f>
        <v xml:space="preserve"> </v>
      </c>
      <c r="E91" s="203" t="str">
        <f>IF(AND(Planungsübersicht!$E81&gt;1990,TYPE(Planungsübersicht!$E81)=1,NOT(Planungsübersicht!$F81="Umsetzung nicht möglich")), Planungsübersicht!F81," ")</f>
        <v xml:space="preserve"> </v>
      </c>
      <c r="F91" s="203" t="str">
        <f>IF(AND(Planungsübersicht!$E81&gt;1990,TYPE(Planungsübersicht!$E81)=1,NOT(Planungsübersicht!$F81="Umsetzung nicht möglich")), Planungsübersicht!G81," ")</f>
        <v xml:space="preserve"> </v>
      </c>
      <c r="G91" s="203" t="str">
        <f>IF(AND(Planungsübersicht!$E81&gt;1990,TYPE(Planungsübersicht!$E81)=1,NOT(Planungsübersicht!$F81="Umsetzung nicht möglich")), Planungsübersicht!H81," ")</f>
        <v xml:space="preserve"> </v>
      </c>
      <c r="H91" s="203" t="str">
        <f>IF(AND(Planungsübersicht!$E81&gt;1990,TYPE(Planungsübersicht!$E81)=1,NOT(Planungsübersicht!$F81="Umsetzung nicht möglich")), MAX(Planungsübersicht!I81:Z81)," ")</f>
        <v xml:space="preserve"> </v>
      </c>
    </row>
    <row r="92" spans="2:8">
      <c r="B92" s="203" t="str">
        <f>IF(AND(Planungsübersicht!$E82&gt;1990,TYPE(Planungsübersicht!$E82)=1,NOT(Planungsübersicht!$F82="Umsetzung nicht möglich")), Planungsübersicht!C82," ")</f>
        <v xml:space="preserve"> </v>
      </c>
      <c r="C92" s="203" t="str">
        <f>IF(AND(Planungsübersicht!$E82&gt;1990,TYPE(Planungsübersicht!$E82)=1,NOT(Planungsübersicht!$F82="Umsetzung nicht möglich")), Planungsübersicht!D82," ")</f>
        <v xml:space="preserve"> </v>
      </c>
      <c r="D92" s="203" t="str">
        <f>IF(AND(Planungsübersicht!$E82&gt;1990,TYPE(Planungsübersicht!$E82)=1,NOT(Planungsübersicht!$F82="Umsetzung nicht möglich")), Planungsübersicht!E82," ")</f>
        <v xml:space="preserve"> </v>
      </c>
      <c r="E92" s="203" t="str">
        <f>IF(AND(Planungsübersicht!$E82&gt;1990,TYPE(Planungsübersicht!$E82)=1,NOT(Planungsübersicht!$F82="Umsetzung nicht möglich")), Planungsübersicht!F82," ")</f>
        <v xml:space="preserve"> </v>
      </c>
      <c r="F92" s="203" t="str">
        <f>IF(AND(Planungsübersicht!$E82&gt;1990,TYPE(Planungsübersicht!$E82)=1,NOT(Planungsübersicht!$F82="Umsetzung nicht möglich")), Planungsübersicht!G82," ")</f>
        <v xml:space="preserve"> </v>
      </c>
      <c r="G92" s="203" t="str">
        <f>IF(AND(Planungsübersicht!$E82&gt;1990,TYPE(Planungsübersicht!$E82)=1,NOT(Planungsübersicht!$F82="Umsetzung nicht möglich")), Planungsübersicht!H82," ")</f>
        <v xml:space="preserve"> </v>
      </c>
      <c r="H92" s="203" t="str">
        <f>IF(AND(Planungsübersicht!$E82&gt;1990,TYPE(Planungsübersicht!$E82)=1,NOT(Planungsübersicht!$F82="Umsetzung nicht möglich")), MAX(Planungsübersicht!I82:Z82)," ")</f>
        <v xml:space="preserve"> </v>
      </c>
    </row>
    <row r="93" spans="2:8">
      <c r="B93" s="203" t="str">
        <f>IF(AND(Planungsübersicht!$E83&gt;1990,TYPE(Planungsübersicht!$E83)=1,NOT(Planungsübersicht!$F83="Umsetzung nicht möglich")), Planungsübersicht!C83," ")</f>
        <v xml:space="preserve"> </v>
      </c>
      <c r="C93" s="203" t="str">
        <f>IF(AND(Planungsübersicht!$E83&gt;1990,TYPE(Planungsübersicht!$E83)=1,NOT(Planungsübersicht!$F83="Umsetzung nicht möglich")), Planungsübersicht!D83," ")</f>
        <v xml:space="preserve"> </v>
      </c>
      <c r="D93" s="203" t="str">
        <f>IF(AND(Planungsübersicht!$E83&gt;1990,TYPE(Planungsübersicht!$E83)=1,NOT(Planungsübersicht!$F83="Umsetzung nicht möglich")), Planungsübersicht!E83," ")</f>
        <v xml:space="preserve"> </v>
      </c>
      <c r="E93" s="203" t="str">
        <f>IF(AND(Planungsübersicht!$E83&gt;1990,TYPE(Planungsübersicht!$E83)=1,NOT(Planungsübersicht!$F83="Umsetzung nicht möglich")), Planungsübersicht!F83," ")</f>
        <v xml:space="preserve"> </v>
      </c>
      <c r="F93" s="203" t="str">
        <f>IF(AND(Planungsübersicht!$E83&gt;1990,TYPE(Planungsübersicht!$E83)=1,NOT(Planungsübersicht!$F83="Umsetzung nicht möglich")), Planungsübersicht!G83," ")</f>
        <v xml:space="preserve"> </v>
      </c>
      <c r="G93" s="203" t="str">
        <f>IF(AND(Planungsübersicht!$E83&gt;1990,TYPE(Planungsübersicht!$E83)=1,NOT(Planungsübersicht!$F83="Umsetzung nicht möglich")), Planungsübersicht!H83," ")</f>
        <v xml:space="preserve"> </v>
      </c>
      <c r="H93" s="203" t="str">
        <f>IF(AND(Planungsübersicht!$E83&gt;1990,TYPE(Planungsübersicht!$E83)=1,NOT(Planungsübersicht!$F83="Umsetzung nicht möglich")), MAX(Planungsübersicht!I83:Z83)," ")</f>
        <v xml:space="preserve"> </v>
      </c>
    </row>
    <row r="94" spans="2:8">
      <c r="B94" s="203" t="str">
        <f>IF(AND(Planungsübersicht!$E85&gt;1990,TYPE(Planungsübersicht!$E85)=1,NOT(Planungsübersicht!$F85="Umsetzung nicht möglich")), Planungsübersicht!C85," ")</f>
        <v xml:space="preserve"> </v>
      </c>
      <c r="C94" s="203" t="str">
        <f>IF(AND(Planungsübersicht!$E85&gt;1990,TYPE(Planungsübersicht!$E85)=1,NOT(Planungsübersicht!$F85="Umsetzung nicht möglich")), Planungsübersicht!D85," ")</f>
        <v xml:space="preserve"> </v>
      </c>
      <c r="D94" s="203" t="str">
        <f>IF(AND(Planungsübersicht!$E85&gt;1990,TYPE(Planungsübersicht!$E85)=1,NOT(Planungsübersicht!$F85="Umsetzung nicht möglich")), Planungsübersicht!E85," ")</f>
        <v xml:space="preserve"> </v>
      </c>
      <c r="E94" s="203" t="str">
        <f>IF(AND(Planungsübersicht!$E85&gt;1990,TYPE(Planungsübersicht!$E85)=1,NOT(Planungsübersicht!$F85="Umsetzung nicht möglich")), Planungsübersicht!F85," ")</f>
        <v xml:space="preserve"> </v>
      </c>
      <c r="F94" s="203" t="str">
        <f>IF(AND(Planungsübersicht!$E85&gt;1990,TYPE(Planungsübersicht!$E85)=1,NOT(Planungsübersicht!$F85="Umsetzung nicht möglich")), Planungsübersicht!G85," ")</f>
        <v xml:space="preserve"> </v>
      </c>
      <c r="G94" s="203" t="str">
        <f>IF(AND(Planungsübersicht!$E85&gt;1990,TYPE(Planungsübersicht!$E85)=1,NOT(Planungsübersicht!$F85="Umsetzung nicht möglich")), Planungsübersicht!H85," ")</f>
        <v xml:space="preserve"> </v>
      </c>
      <c r="H94" s="203" t="str">
        <f>IF(AND(Planungsübersicht!$E85&gt;1990,TYPE(Planungsübersicht!$E85)=1,NOT(Planungsübersicht!$F85="Umsetzung nicht möglich")), MAX(Planungsübersicht!I85:Z85)," ")</f>
        <v xml:space="preserve"> </v>
      </c>
    </row>
    <row r="95" spans="2:8">
      <c r="B95" s="203" t="str">
        <f>IF(AND(Planungsübersicht!$E86&gt;1990,TYPE(Planungsübersicht!$E86)=1,NOT(Planungsübersicht!$F86="Umsetzung nicht möglich")), Planungsübersicht!C86," ")</f>
        <v xml:space="preserve"> </v>
      </c>
      <c r="C95" s="203" t="str">
        <f>IF(AND(Planungsübersicht!$E86&gt;1990,TYPE(Planungsübersicht!$E86)=1,NOT(Planungsübersicht!$F86="Umsetzung nicht möglich")), Planungsübersicht!D86," ")</f>
        <v xml:space="preserve"> </v>
      </c>
      <c r="D95" s="203" t="str">
        <f>IF(AND(Planungsübersicht!$E86&gt;1990,TYPE(Planungsübersicht!$E86)=1,NOT(Planungsübersicht!$F86="Umsetzung nicht möglich")), Planungsübersicht!E86," ")</f>
        <v xml:space="preserve"> </v>
      </c>
      <c r="E95" s="203" t="str">
        <f>IF(AND(Planungsübersicht!$E86&gt;1990,TYPE(Planungsübersicht!$E86)=1,NOT(Planungsübersicht!$F86="Umsetzung nicht möglich")), Planungsübersicht!F86," ")</f>
        <v xml:space="preserve"> </v>
      </c>
      <c r="F95" s="203" t="str">
        <f>IF(AND(Planungsübersicht!$E86&gt;1990,TYPE(Planungsübersicht!$E86)=1,NOT(Planungsübersicht!$F86="Umsetzung nicht möglich")), Planungsübersicht!G86," ")</f>
        <v xml:space="preserve"> </v>
      </c>
      <c r="G95" s="203" t="str">
        <f>IF(AND(Planungsübersicht!$E86&gt;1990,TYPE(Planungsübersicht!$E86)=1,NOT(Planungsübersicht!$F86="Umsetzung nicht möglich")), Planungsübersicht!H86," ")</f>
        <v xml:space="preserve"> </v>
      </c>
      <c r="H95" s="203" t="str">
        <f>IF(AND(Planungsübersicht!$E86&gt;1990,TYPE(Planungsübersicht!$E86)=1,NOT(Planungsübersicht!$F86="Umsetzung nicht möglich")), MAX(Planungsübersicht!I86:Z86)," ")</f>
        <v xml:space="preserve"> </v>
      </c>
    </row>
    <row r="96" spans="2:8">
      <c r="B96" s="203" t="str">
        <f>IF(AND(Planungsübersicht!$E87&gt;1990,TYPE(Planungsübersicht!$E87)=1,NOT(Planungsübersicht!$F87="Umsetzung nicht möglich")), Planungsübersicht!C87," ")</f>
        <v xml:space="preserve"> </v>
      </c>
      <c r="C96" s="203" t="str">
        <f>IF(AND(Planungsübersicht!$E87&gt;1990,TYPE(Planungsübersicht!$E87)=1,NOT(Planungsübersicht!$F87="Umsetzung nicht möglich")), Planungsübersicht!D87," ")</f>
        <v xml:space="preserve"> </v>
      </c>
      <c r="D96" s="203" t="str">
        <f>IF(AND(Planungsübersicht!$E87&gt;1990,TYPE(Planungsübersicht!$E87)=1,NOT(Planungsübersicht!$F87="Umsetzung nicht möglich")), Planungsübersicht!E87," ")</f>
        <v xml:space="preserve"> </v>
      </c>
      <c r="E96" s="203" t="str">
        <f>IF(AND(Planungsübersicht!$E87&gt;1990,TYPE(Planungsübersicht!$E87)=1,NOT(Planungsübersicht!$F87="Umsetzung nicht möglich")), Planungsübersicht!F87," ")</f>
        <v xml:space="preserve"> </v>
      </c>
      <c r="F96" s="203" t="str">
        <f>IF(AND(Planungsübersicht!$E87&gt;1990,TYPE(Planungsübersicht!$E87)=1,NOT(Planungsübersicht!$F87="Umsetzung nicht möglich")), Planungsübersicht!G87," ")</f>
        <v xml:space="preserve"> </v>
      </c>
      <c r="G96" s="203" t="str">
        <f>IF(AND(Planungsübersicht!$E87&gt;1990,TYPE(Planungsübersicht!$E87)=1,NOT(Planungsübersicht!$F87="Umsetzung nicht möglich")), Planungsübersicht!H87," ")</f>
        <v xml:space="preserve"> </v>
      </c>
      <c r="H96" s="203" t="str">
        <f>IF(AND(Planungsübersicht!$E87&gt;1990,TYPE(Planungsübersicht!$E87)=1,NOT(Planungsübersicht!$F87="Umsetzung nicht möglich")), MAX(Planungsübersicht!I87:Z87)," ")</f>
        <v xml:space="preserve"> </v>
      </c>
    </row>
    <row r="97" spans="2:8">
      <c r="B97" s="203" t="str">
        <f>IF(AND(Planungsübersicht!$E89&gt;1990,TYPE(Planungsübersicht!$E89)=1,NOT(Planungsübersicht!$F89="Umsetzung nicht möglich")), Planungsübersicht!C89," ")</f>
        <v xml:space="preserve"> </v>
      </c>
      <c r="C97" s="203" t="str">
        <f>IF(AND(Planungsübersicht!$E89&gt;1990,TYPE(Planungsübersicht!$E89)=1,NOT(Planungsübersicht!$F89="Umsetzung nicht möglich")), Planungsübersicht!D89," ")</f>
        <v xml:space="preserve"> </v>
      </c>
      <c r="D97" s="203" t="str">
        <f>IF(AND(Planungsübersicht!$E89&gt;1990,TYPE(Planungsübersicht!$E89)=1,NOT(Planungsübersicht!$F89="Umsetzung nicht möglich")), Planungsübersicht!E89," ")</f>
        <v xml:space="preserve"> </v>
      </c>
      <c r="E97" s="203" t="str">
        <f>IF(AND(Planungsübersicht!$E89&gt;1990,TYPE(Planungsübersicht!$E89)=1,NOT(Planungsübersicht!$F89="Umsetzung nicht möglich")), Planungsübersicht!F89," ")</f>
        <v xml:space="preserve"> </v>
      </c>
      <c r="F97" s="203" t="str">
        <f>IF(AND(Planungsübersicht!$E89&gt;1990,TYPE(Planungsübersicht!$E89)=1,NOT(Planungsübersicht!$F89="Umsetzung nicht möglich")), Planungsübersicht!G89," ")</f>
        <v xml:space="preserve"> </v>
      </c>
      <c r="G97" s="203" t="str">
        <f>IF(AND(Planungsübersicht!$E89&gt;1990,TYPE(Planungsübersicht!$E89)=1,NOT(Planungsübersicht!$F89="Umsetzung nicht möglich")), Planungsübersicht!H89," ")</f>
        <v xml:space="preserve"> </v>
      </c>
      <c r="H97" s="203" t="str">
        <f>IF(AND(Planungsübersicht!$E89&gt;1990,TYPE(Planungsübersicht!$E89)=1,NOT(Planungsübersicht!$F89="Umsetzung nicht möglich")), MAX(Planungsübersicht!I89:Z89)," ")</f>
        <v xml:space="preserve"> </v>
      </c>
    </row>
    <row r="98" spans="2:8" ht="63.75">
      <c r="B98" s="203" t="str">
        <f>IF(AND(Planungsübersicht!$E90&gt;1990,TYPE(Planungsübersicht!$E90)=1,NOT(Planungsübersicht!$F90="Umsetzung nicht möglich")), Planungsübersicht!C90," ")</f>
        <v>W11</v>
      </c>
      <c r="C98" s="203" t="str">
        <f>IF(AND(Planungsübersicht!$E90&gt;1990,TYPE(Planungsübersicht!$E90)=1,NOT(Planungsübersicht!$F90="Umsetzung nicht möglich")), Planungsübersicht!D90," ")</f>
        <v>Aufkleber an allen Außentüren                         "Tür zu und... Wärme bleibt drin´!"</v>
      </c>
      <c r="D98" s="203">
        <f>IF(AND(Planungsübersicht!$E90&gt;1990,TYPE(Planungsübersicht!$E90)=1,NOT(Planungsübersicht!$F90="Umsetzung nicht möglich")), Planungsübersicht!E90," ")</f>
        <v>2018</v>
      </c>
      <c r="E98" s="203" t="str">
        <f>IF(AND(Planungsübersicht!$E90&gt;1990,TYPE(Planungsübersicht!$E90)=1,NOT(Planungsübersicht!$F90="Umsetzung nicht möglich")), Planungsübersicht!F90," ")</f>
        <v>umgesetzt</v>
      </c>
      <c r="F98" s="203" t="str">
        <f>IF(AND(Planungsübersicht!$E90&gt;1990,TYPE(Planungsübersicht!$E90)=1,NOT(Planungsübersicht!$F90="Umsetzung nicht möglich")), Planungsübersicht!G90," ")</f>
        <v>Stefan Behr</v>
      </c>
      <c r="G98" s="203" t="str">
        <f>IF(AND(Planungsübersicht!$E90&gt;1990,TYPE(Planungsübersicht!$E90)=1,NOT(Planungsübersicht!$F90="Umsetzung nicht möglich")), Planungsübersicht!H90," ")</f>
        <v>Stefan Behr,                       Alexandra Löhr,                          Inga Mewes</v>
      </c>
      <c r="H98" s="203">
        <f>IF(AND(Planungsübersicht!$E90&gt;1990,TYPE(Planungsübersicht!$E90)=1,NOT(Planungsübersicht!$F90="Umsetzung nicht möglich")), MAX(Planungsübersicht!I90:Z90)," ")</f>
        <v>0</v>
      </c>
    </row>
    <row r="99" spans="2:8">
      <c r="B99" s="203" t="str">
        <f>IF(AND(Planungsübersicht!$E91&gt;1990,TYPE(Planungsübersicht!$E91)=1,NOT(Planungsübersicht!$F91="Umsetzung nicht möglich")), Planungsübersicht!C91," ")</f>
        <v xml:space="preserve"> </v>
      </c>
      <c r="C99" s="203" t="str">
        <f>IF(AND(Planungsübersicht!$E91&gt;1990,TYPE(Planungsübersicht!$E91)=1,NOT(Planungsübersicht!$F91="Umsetzung nicht möglich")), Planungsübersicht!D91," ")</f>
        <v xml:space="preserve"> </v>
      </c>
      <c r="D99" s="203" t="str">
        <f>IF(AND(Planungsübersicht!$E91&gt;1990,TYPE(Planungsübersicht!$E91)=1,NOT(Planungsübersicht!$F91="Umsetzung nicht möglich")), Planungsübersicht!E91," ")</f>
        <v xml:space="preserve"> </v>
      </c>
      <c r="E99" s="203" t="str">
        <f>IF(AND(Planungsübersicht!$E91&gt;1990,TYPE(Planungsübersicht!$E91)=1,NOT(Planungsübersicht!$F91="Umsetzung nicht möglich")), Planungsübersicht!F91," ")</f>
        <v xml:space="preserve"> </v>
      </c>
      <c r="F99" s="203" t="str">
        <f>IF(AND(Planungsübersicht!$E91&gt;1990,TYPE(Planungsübersicht!$E91)=1,NOT(Planungsübersicht!$F91="Umsetzung nicht möglich")), Planungsübersicht!G91," ")</f>
        <v xml:space="preserve"> </v>
      </c>
      <c r="G99" s="203" t="str">
        <f>IF(AND(Planungsübersicht!$E91&gt;1990,TYPE(Planungsübersicht!$E91)=1,NOT(Planungsübersicht!$F91="Umsetzung nicht möglich")), Planungsübersicht!H91," ")</f>
        <v xml:space="preserve"> </v>
      </c>
      <c r="H99" s="203" t="str">
        <f>IF(AND(Planungsübersicht!$E91&gt;1990,TYPE(Planungsübersicht!$E91)=1,NOT(Planungsübersicht!$F91="Umsetzung nicht möglich")), MAX(Planungsübersicht!I91:Z91)," ")</f>
        <v xml:space="preserve"> </v>
      </c>
    </row>
    <row r="100" spans="2:8" ht="114.75">
      <c r="B100" s="203" t="str">
        <f>IF(AND(Planungsübersicht!$E92&gt;1990,TYPE(Planungsübersicht!$E92)=1,NOT(Planungsübersicht!$F92="Umsetzung nicht möglich")), Planungsübersicht!C92," ")</f>
        <v>W12</v>
      </c>
      <c r="C100" s="203" t="str">
        <f>IF(AND(Planungsübersicht!$E92&gt;1990,TYPE(Planungsübersicht!$E92)=1,NOT(Planungsübersicht!$F92="Umsetzung nicht möglich")), Planungsübersicht!D92," ")</f>
        <v>Überprüfung aller Fenster (Hauptgebäude AL) auf Schäden, sofortige Reperatur kleiner Schäden,                      Meldung an Hausmeister</v>
      </c>
      <c r="D100" s="203">
        <f>IF(AND(Planungsübersicht!$E92&gt;1990,TYPE(Planungsübersicht!$E92)=1,NOT(Planungsübersicht!$F92="Umsetzung nicht möglich")), Planungsübersicht!E92," ")</f>
        <v>2018</v>
      </c>
      <c r="E100" s="203" t="s">
        <v>265</v>
      </c>
      <c r="F100" s="203" t="str">
        <f>IF(AND(Planungsübersicht!$E92&gt;1990,TYPE(Planungsübersicht!$E92)=1,NOT(Planungsübersicht!$F92="Umsetzung nicht möglich")), Planungsübersicht!G92," ")</f>
        <v>Stefan Behr,                           Jörg Hincha</v>
      </c>
      <c r="G100" s="203" t="str">
        <f>IF(AND(Planungsübersicht!$E92&gt;1990,TYPE(Planungsübersicht!$E92)=1,NOT(Planungsübersicht!$F92="Umsetzung nicht möglich")), Planungsübersicht!H92," ")</f>
        <v xml:space="preserve">Slawek Buhrke </v>
      </c>
      <c r="H100" s="203">
        <f>IF(AND(Planungsübersicht!$E92&gt;1990,TYPE(Planungsübersicht!$E92)=1,NOT(Planungsübersicht!$F92="Umsetzung nicht möglich")), MAX(Planungsübersicht!I92:Z92)," ")</f>
        <v>0</v>
      </c>
    </row>
    <row r="101" spans="2:8">
      <c r="B101" s="203" t="str">
        <f>IF(AND(Planungsübersicht!$E93&gt;1990,TYPE(Planungsübersicht!$E93)=1,NOT(Planungsübersicht!$F93="Umsetzung nicht möglich")), Planungsübersicht!C93," ")</f>
        <v xml:space="preserve"> </v>
      </c>
      <c r="C101" s="203" t="str">
        <f>IF(AND(Planungsübersicht!$E93&gt;1990,TYPE(Planungsübersicht!$E93)=1,NOT(Planungsübersicht!$F93="Umsetzung nicht möglich")), Planungsübersicht!D93," ")</f>
        <v xml:space="preserve"> </v>
      </c>
      <c r="D101" s="203" t="str">
        <f>IF(AND(Planungsübersicht!$E93&gt;1990,TYPE(Planungsübersicht!$E93)=1,NOT(Planungsübersicht!$F93="Umsetzung nicht möglich")), Planungsübersicht!E93," ")</f>
        <v xml:space="preserve"> </v>
      </c>
      <c r="E101" s="203" t="str">
        <f>IF(AND(Planungsübersicht!$E93&gt;1990,TYPE(Planungsübersicht!$E93)=1,NOT(Planungsübersicht!$F93="Umsetzung nicht möglich")), Planungsübersicht!F93," ")</f>
        <v xml:space="preserve"> </v>
      </c>
      <c r="F101" s="203" t="str">
        <f>IF(AND(Planungsübersicht!$E93&gt;1990,TYPE(Planungsübersicht!$E93)=1,NOT(Planungsübersicht!$F93="Umsetzung nicht möglich")), Planungsübersicht!G93," ")</f>
        <v xml:space="preserve"> </v>
      </c>
      <c r="G101" s="203" t="str">
        <f>IF(AND(Planungsübersicht!$E93&gt;1990,TYPE(Planungsübersicht!$E93)=1,NOT(Planungsübersicht!$F93="Umsetzung nicht möglich")), Planungsübersicht!H93," ")</f>
        <v xml:space="preserve"> </v>
      </c>
      <c r="H101" s="203" t="str">
        <f>IF(AND(Planungsübersicht!$E93&gt;1990,TYPE(Planungsübersicht!$E93)=1,NOT(Planungsübersicht!$F93="Umsetzung nicht möglich")), MAX(Planungsübersicht!I93:Z93)," ")</f>
        <v xml:space="preserve"> </v>
      </c>
    </row>
    <row r="102" spans="2:8" ht="127.5">
      <c r="B102" s="203" t="str">
        <f>IF(AND(Planungsübersicht!$E94&gt;1990,TYPE(Planungsübersicht!$E94)=1,NOT(Planungsübersicht!$F94="Umsetzung nicht möglich")), Planungsübersicht!C94," ")</f>
        <v>W13</v>
      </c>
      <c r="C102" s="203" t="str">
        <f>IF(AND(Planungsübersicht!$E94&gt;1990,TYPE(Planungsübersicht!$E94)=1,NOT(Planungsübersicht!$F94="Umsetzung nicht möglich")), Planungsübersicht!D94," ")</f>
        <v>Überprüfung aller Fenster (Nebengebäude/Sporthallen AL) auf Schäden, sofortige Reperatur kleiner Schäden, Meldung an Hausmeister</v>
      </c>
      <c r="D102" s="203">
        <f>IF(AND(Planungsübersicht!$E94&gt;1990,TYPE(Planungsübersicht!$E94)=1,NOT(Planungsübersicht!$F94="Umsetzung nicht möglich")), Planungsübersicht!E94," ")</f>
        <v>2021</v>
      </c>
      <c r="E102" s="203" t="s">
        <v>265</v>
      </c>
      <c r="F102" s="203" t="str">
        <f>IF(AND(Planungsübersicht!$E94&gt;1990,TYPE(Planungsübersicht!$E94)=1,NOT(Planungsübersicht!$F94="Umsetzung nicht möglich")), Planungsübersicht!G94," ")</f>
        <v>Stefan Behr,                             Jörg Hincha</v>
      </c>
      <c r="G102" s="203" t="str">
        <f>IF(AND(Planungsübersicht!$E94&gt;1990,TYPE(Planungsübersicht!$E94)=1,NOT(Planungsübersicht!$F94="Umsetzung nicht möglich")), Planungsübersicht!H94," ")</f>
        <v xml:space="preserve">Slawek Buhrke </v>
      </c>
      <c r="H102" s="203">
        <f>IF(AND(Planungsübersicht!$E94&gt;1990,TYPE(Planungsübersicht!$E94)=1,NOT(Planungsübersicht!$F94="Umsetzung nicht möglich")), MAX(Planungsübersicht!I94:Z94)," ")</f>
        <v>0</v>
      </c>
    </row>
    <row r="103" spans="2:8">
      <c r="B103" s="203" t="str">
        <f>IF(AND(Planungsübersicht!$E95&gt;1990,TYPE(Planungsübersicht!$E95)=1,NOT(Planungsübersicht!$F95="Umsetzung nicht möglich")), Planungsübersicht!C95," ")</f>
        <v xml:space="preserve"> </v>
      </c>
      <c r="C103" s="203" t="str">
        <f>IF(AND(Planungsübersicht!$E95&gt;1990,TYPE(Planungsübersicht!$E95)=1,NOT(Planungsübersicht!$F95="Umsetzung nicht möglich")), Planungsübersicht!D95," ")</f>
        <v xml:space="preserve"> </v>
      </c>
      <c r="D103" s="203" t="str">
        <f>IF(AND(Planungsübersicht!$E95&gt;1990,TYPE(Planungsübersicht!$E95)=1,NOT(Planungsübersicht!$F95="Umsetzung nicht möglich")), Planungsübersicht!E95," ")</f>
        <v xml:space="preserve"> </v>
      </c>
      <c r="E103" s="203" t="str">
        <f>IF(AND(Planungsübersicht!$E95&gt;1990,TYPE(Planungsübersicht!$E95)=1,NOT(Planungsübersicht!$F95="Umsetzung nicht möglich")), Planungsübersicht!F95," ")</f>
        <v xml:space="preserve"> </v>
      </c>
      <c r="F103" s="203" t="str">
        <f>IF(AND(Planungsübersicht!$E95&gt;1990,TYPE(Planungsübersicht!$E95)=1,NOT(Planungsübersicht!$F95="Umsetzung nicht möglich")), Planungsübersicht!G95," ")</f>
        <v xml:space="preserve"> </v>
      </c>
      <c r="G103" s="203" t="str">
        <f>IF(AND(Planungsübersicht!$E95&gt;1990,TYPE(Planungsübersicht!$E95)=1,NOT(Planungsübersicht!$F95="Umsetzung nicht möglich")), Planungsübersicht!H95," ")</f>
        <v xml:space="preserve"> </v>
      </c>
      <c r="H103" s="203" t="str">
        <f>IF(AND(Planungsübersicht!$E95&gt;1990,TYPE(Planungsübersicht!$E95)=1,NOT(Planungsübersicht!$F95="Umsetzung nicht möglich")), MAX(Planungsübersicht!I95:Z95)," ")</f>
        <v xml:space="preserve"> </v>
      </c>
    </row>
    <row r="104" spans="2:8" ht="76.5">
      <c r="B104" s="203" t="str">
        <f>IF(AND(Planungsübersicht!$E96&gt;1990,TYPE(Planungsübersicht!$E96)=1,NOT(Planungsübersicht!$F96="Umsetzung nicht möglich")), Planungsübersicht!C96," ")</f>
        <v>W14</v>
      </c>
      <c r="C104" s="203" t="str">
        <f>IF(AND(Planungsübersicht!$E96&gt;1990,TYPE(Planungsübersicht!$E96)=1,NOT(Planungsübersicht!$F96="Umsetzung nicht möglich")), Planungsübersicht!D96," ")</f>
        <v xml:space="preserve">Ergänzung zu W1:                                             Anschaffung von CO2-Monitoren                     für jeden Klassenraum </v>
      </c>
      <c r="D104" s="203">
        <f>IF(AND(Planungsübersicht!$E96&gt;1990,TYPE(Planungsübersicht!$E96)=1,NOT(Planungsübersicht!$F96="Umsetzung nicht möglich")), Planungsübersicht!E96," ")</f>
        <v>2020</v>
      </c>
      <c r="E104" s="203" t="s">
        <v>265</v>
      </c>
      <c r="F104" s="203" t="str">
        <f>IF(AND(Planungsübersicht!$E96&gt;1990,TYPE(Planungsübersicht!$E96)=1,NOT(Planungsübersicht!$F96="Umsetzung nicht möglich")), Planungsübersicht!G96," ")</f>
        <v>Stefan Behr</v>
      </c>
      <c r="G104" s="203" t="str">
        <f>IF(AND(Planungsübersicht!$E96&gt;1990,TYPE(Planungsübersicht!$E96)=1,NOT(Planungsübersicht!$F96="Umsetzung nicht möglich")), Planungsübersicht!H96," ")</f>
        <v>Stefan Behr</v>
      </c>
      <c r="H104" s="203">
        <f>IF(AND(Planungsübersicht!$E96&gt;1990,TYPE(Planungsübersicht!$E96)=1,NOT(Planungsübersicht!$F96="Umsetzung nicht möglich")), MAX(Planungsübersicht!I96:Z96)," ")</f>
        <v>0</v>
      </c>
    </row>
    <row r="105" spans="2:8">
      <c r="B105" s="203" t="str">
        <f>IF(AND(Planungsübersicht!$E97&gt;1990,TYPE(Planungsübersicht!$E97)=1,NOT(Planungsübersicht!$F97="Umsetzung nicht möglich")), Planungsübersicht!C97," ")</f>
        <v xml:space="preserve"> </v>
      </c>
      <c r="C105" s="203" t="str">
        <f>IF(AND(Planungsübersicht!$E97&gt;1990,TYPE(Planungsübersicht!$E97)=1,NOT(Planungsübersicht!$F97="Umsetzung nicht möglich")), Planungsübersicht!D97," ")</f>
        <v xml:space="preserve"> </v>
      </c>
      <c r="D105" s="203" t="str">
        <f>IF(AND(Planungsübersicht!$E97&gt;1990,TYPE(Planungsübersicht!$E97)=1,NOT(Planungsübersicht!$F97="Umsetzung nicht möglich")), Planungsübersicht!E97," ")</f>
        <v xml:space="preserve"> </v>
      </c>
      <c r="E105" s="203" t="str">
        <f>IF(AND(Planungsübersicht!$E97&gt;1990,TYPE(Planungsübersicht!$E97)=1,NOT(Planungsübersicht!$F97="Umsetzung nicht möglich")), Planungsübersicht!F97," ")</f>
        <v xml:space="preserve"> </v>
      </c>
      <c r="F105" s="203" t="str">
        <f>IF(AND(Planungsübersicht!$E97&gt;1990,TYPE(Planungsübersicht!$E97)=1,NOT(Planungsübersicht!$F97="Umsetzung nicht möglich")), Planungsübersicht!G97," ")</f>
        <v xml:space="preserve"> </v>
      </c>
      <c r="G105" s="203" t="str">
        <f>IF(AND(Planungsübersicht!$E97&gt;1990,TYPE(Planungsübersicht!$E97)=1,NOT(Planungsübersicht!$F97="Umsetzung nicht möglich")), Planungsübersicht!H97," ")</f>
        <v xml:space="preserve"> </v>
      </c>
      <c r="H105" s="203" t="str">
        <f>IF(AND(Planungsübersicht!$E97&gt;1990,TYPE(Planungsübersicht!$E97)=1,NOT(Planungsübersicht!$F97="Umsetzung nicht möglich")), MAX(Planungsübersicht!I97:Z97)," ")</f>
        <v xml:space="preserve"> </v>
      </c>
    </row>
    <row r="106" spans="2:8">
      <c r="B106" s="203" t="e">
        <f>IF(AND(Planungsübersicht!#REF!&gt;1990,TYPE(Planungsübersicht!#REF!)=1,NOT(Planungsübersicht!#REF!="Umsetzung nicht möglich")), Planungsübersicht!#REF!," ")</f>
        <v>#REF!</v>
      </c>
      <c r="C106" s="203" t="e">
        <f>IF(AND(Planungsübersicht!#REF!&gt;1990,TYPE(Planungsübersicht!#REF!)=1,NOT(Planungsübersicht!#REF!="Umsetzung nicht möglich")), Planungsübersicht!#REF!," ")</f>
        <v>#REF!</v>
      </c>
      <c r="D106" s="203" t="e">
        <f>IF(AND(Planungsübersicht!#REF!&gt;1990,TYPE(Planungsübersicht!#REF!)=1,NOT(Planungsübersicht!#REF!="Umsetzung nicht möglich")), Planungsübersicht!#REF!," ")</f>
        <v>#REF!</v>
      </c>
      <c r="E106" s="203" t="s">
        <v>265</v>
      </c>
      <c r="F106" s="203" t="e">
        <f>IF(AND(Planungsübersicht!#REF!&gt;1990,TYPE(Planungsübersicht!#REF!)=1,NOT(Planungsübersicht!#REF!="Umsetzung nicht möglich")), Planungsübersicht!#REF!," ")</f>
        <v>#REF!</v>
      </c>
      <c r="G106" s="203" t="e">
        <f>IF(AND(Planungsübersicht!#REF!&gt;1990,TYPE(Planungsübersicht!#REF!)=1,NOT(Planungsübersicht!#REF!="Umsetzung nicht möglich")), Planungsübersicht!#REF!," ")</f>
        <v>#REF!</v>
      </c>
      <c r="H106" s="203" t="e">
        <f>IF(AND(Planungsübersicht!#REF!&gt;1990,TYPE(Planungsübersicht!#REF!)=1,NOT(Planungsübersicht!#REF!="Umsetzung nicht möglich")), MAX(Planungsübersicht!#REF!)," ")</f>
        <v>#REF!</v>
      </c>
    </row>
    <row r="107" spans="2:8">
      <c r="B107" s="203" t="e">
        <f>IF(AND(Planungsübersicht!#REF!&gt;1990,TYPE(Planungsübersicht!#REF!)=1,NOT(Planungsübersicht!#REF!="Umsetzung nicht möglich")), Planungsübersicht!#REF!," ")</f>
        <v>#REF!</v>
      </c>
      <c r="C107" s="203" t="e">
        <f>IF(AND(Planungsübersicht!#REF!&gt;1990,TYPE(Planungsübersicht!#REF!)=1,NOT(Planungsübersicht!#REF!="Umsetzung nicht möglich")), Planungsübersicht!#REF!," ")</f>
        <v>#REF!</v>
      </c>
      <c r="D107" s="203" t="e">
        <f>IF(AND(Planungsübersicht!#REF!&gt;1990,TYPE(Planungsübersicht!#REF!)=1,NOT(Planungsübersicht!#REF!="Umsetzung nicht möglich")), Planungsübersicht!#REF!," ")</f>
        <v>#REF!</v>
      </c>
      <c r="E107" s="203" t="e">
        <f>IF(AND(Planungsübersicht!#REF!&gt;1990,TYPE(Planungsübersicht!#REF!)=1,NOT(Planungsübersicht!#REF!="Umsetzung nicht möglich")), Planungsübersicht!#REF!," ")</f>
        <v>#REF!</v>
      </c>
      <c r="F107" s="203" t="e">
        <f>IF(AND(Planungsübersicht!#REF!&gt;1990,TYPE(Planungsübersicht!#REF!)=1,NOT(Planungsübersicht!#REF!="Umsetzung nicht möglich")), Planungsübersicht!#REF!," ")</f>
        <v>#REF!</v>
      </c>
      <c r="G107" s="203" t="e">
        <f>IF(AND(Planungsübersicht!#REF!&gt;1990,TYPE(Planungsübersicht!#REF!)=1,NOT(Planungsübersicht!#REF!="Umsetzung nicht möglich")), Planungsübersicht!#REF!," ")</f>
        <v>#REF!</v>
      </c>
      <c r="H107" s="203" t="e">
        <f>IF(AND(Planungsübersicht!#REF!&gt;1990,TYPE(Planungsübersicht!#REF!)=1,NOT(Planungsübersicht!#REF!="Umsetzung nicht möglich")), MAX(Planungsübersicht!#REF!)," ")</f>
        <v>#REF!</v>
      </c>
    </row>
    <row r="108" spans="2:8">
      <c r="B108" s="203" t="str">
        <f>IF(AND(Planungsübersicht!$E102&gt;1990,TYPE(Planungsübersicht!$E102)=1,NOT(Planungsübersicht!$F102="Umsetzung nicht möglich")), Planungsübersicht!C102," ")</f>
        <v xml:space="preserve"> </v>
      </c>
      <c r="C108" s="203" t="str">
        <f>IF(AND(Planungsübersicht!$E102&gt;1990,TYPE(Planungsübersicht!$E102)=1,NOT(Planungsübersicht!$F102="Umsetzung nicht möglich")), Planungsübersicht!D102," ")</f>
        <v xml:space="preserve"> </v>
      </c>
      <c r="D108" s="203" t="str">
        <f>IF(AND(Planungsübersicht!$E102&gt;1990,TYPE(Planungsübersicht!$E102)=1,NOT(Planungsübersicht!$F102="Umsetzung nicht möglich")), Planungsübersicht!E102," ")</f>
        <v xml:space="preserve"> </v>
      </c>
      <c r="E108" s="203" t="str">
        <f>IF(AND(Planungsübersicht!$E102&gt;1990,TYPE(Planungsübersicht!$E102)=1,NOT(Planungsübersicht!$F102="Umsetzung nicht möglich")), Planungsübersicht!F102," ")</f>
        <v xml:space="preserve"> </v>
      </c>
      <c r="F108" s="203" t="str">
        <f>IF(AND(Planungsübersicht!$E102&gt;1990,TYPE(Planungsübersicht!$E102)=1,NOT(Planungsübersicht!$F102="Umsetzung nicht möglich")), Planungsübersicht!G102," ")</f>
        <v xml:space="preserve"> </v>
      </c>
      <c r="G108" s="203" t="str">
        <f>IF(AND(Planungsübersicht!$E102&gt;1990,TYPE(Planungsübersicht!$E102)=1,NOT(Planungsübersicht!$F102="Umsetzung nicht möglich")), Planungsübersicht!H102," ")</f>
        <v xml:space="preserve"> </v>
      </c>
      <c r="H108" s="203" t="str">
        <f>IF(AND(Planungsübersicht!$E102&gt;1990,TYPE(Planungsübersicht!$E102)=1,NOT(Planungsübersicht!$F102="Umsetzung nicht möglich")), MAX(Planungsübersicht!I102:Z102)," ")</f>
        <v xml:space="preserve"> </v>
      </c>
    </row>
    <row r="109" spans="2:8">
      <c r="B109" s="203" t="str">
        <f>IF(AND(Planungsübersicht!$E103&gt;1990,TYPE(Planungsübersicht!$E103)=1,NOT(Planungsübersicht!$F103="Umsetzung nicht möglich")), Planungsübersicht!C103," ")</f>
        <v xml:space="preserve"> </v>
      </c>
      <c r="C109" s="203" t="str">
        <f>IF(AND(Planungsübersicht!$E103&gt;1990,TYPE(Planungsübersicht!$E103)=1,NOT(Planungsübersicht!$F103="Umsetzung nicht möglich")), Planungsübersicht!D103," ")</f>
        <v xml:space="preserve"> </v>
      </c>
      <c r="D109" s="203" t="str">
        <f>IF(AND(Planungsübersicht!$E103&gt;1990,TYPE(Planungsübersicht!$E103)=1,NOT(Planungsübersicht!$F103="Umsetzung nicht möglich")), Planungsübersicht!E103," ")</f>
        <v xml:space="preserve"> </v>
      </c>
      <c r="E109" s="203" t="str">
        <f>IF(AND(Planungsübersicht!$E103&gt;1990,TYPE(Planungsübersicht!$E103)=1,NOT(Planungsübersicht!$F103="Umsetzung nicht möglich")), Planungsübersicht!F103," ")</f>
        <v xml:space="preserve"> </v>
      </c>
      <c r="F109" s="203" t="str">
        <f>IF(AND(Planungsübersicht!$E103&gt;1990,TYPE(Planungsübersicht!$E103)=1,NOT(Planungsübersicht!$F103="Umsetzung nicht möglich")), Planungsübersicht!G103," ")</f>
        <v xml:space="preserve"> </v>
      </c>
      <c r="G109" s="203" t="str">
        <f>IF(AND(Planungsübersicht!$E103&gt;1990,TYPE(Planungsübersicht!$E103)=1,NOT(Planungsübersicht!$F103="Umsetzung nicht möglich")), Planungsübersicht!H103," ")</f>
        <v xml:space="preserve"> </v>
      </c>
      <c r="H109" s="203" t="str">
        <f>IF(AND(Planungsübersicht!$E103&gt;1990,TYPE(Planungsübersicht!$E103)=1,NOT(Planungsübersicht!$F103="Umsetzung nicht möglich")), MAX(Planungsübersicht!I103:Z103)," ")</f>
        <v xml:space="preserve"> </v>
      </c>
    </row>
    <row r="110" spans="2:8">
      <c r="B110" s="203" t="str">
        <f>IF(AND(Planungsübersicht!$E104&gt;1990,TYPE(Planungsübersicht!$E104)=1,NOT(Planungsübersicht!$F104="Umsetzung nicht möglich")), Planungsübersicht!C104," ")</f>
        <v xml:space="preserve"> </v>
      </c>
      <c r="C110" s="203" t="str">
        <f>IF(AND(Planungsübersicht!$E104&gt;1990,TYPE(Planungsübersicht!$E104)=1,NOT(Planungsübersicht!$F104="Umsetzung nicht möglich")), Planungsübersicht!D104," ")</f>
        <v xml:space="preserve"> </v>
      </c>
      <c r="D110" s="203" t="str">
        <f>IF(AND(Planungsübersicht!$E104&gt;1990,TYPE(Planungsübersicht!$E104)=1,NOT(Planungsübersicht!$F104="Umsetzung nicht möglich")), Planungsübersicht!E104," ")</f>
        <v xml:space="preserve"> </v>
      </c>
      <c r="E110" s="203" t="str">
        <f>IF(AND(Planungsübersicht!$E104&gt;1990,TYPE(Planungsübersicht!$E104)=1,NOT(Planungsübersicht!$F104="Umsetzung nicht möglich")), Planungsübersicht!F104," ")</f>
        <v xml:space="preserve"> </v>
      </c>
      <c r="F110" s="203" t="str">
        <f>IF(AND(Planungsübersicht!$E104&gt;1990,TYPE(Planungsübersicht!$E104)=1,NOT(Planungsübersicht!$F104="Umsetzung nicht möglich")), Planungsübersicht!G104," ")</f>
        <v xml:space="preserve"> </v>
      </c>
      <c r="G110" s="203" t="str">
        <f>IF(AND(Planungsübersicht!$E104&gt;1990,TYPE(Planungsübersicht!$E104)=1,NOT(Planungsübersicht!$F104="Umsetzung nicht möglich")), Planungsübersicht!H104," ")</f>
        <v xml:space="preserve"> </v>
      </c>
      <c r="H110" s="203" t="str">
        <f>IF(AND(Planungsübersicht!$E104&gt;1990,TYPE(Planungsübersicht!$E104)=1,NOT(Planungsübersicht!$F104="Umsetzung nicht möglich")), MAX(Planungsübersicht!I104:Z104)," ")</f>
        <v xml:space="preserve"> </v>
      </c>
    </row>
    <row r="111" spans="2:8">
      <c r="B111" s="203" t="str">
        <f>IF(AND(Planungsübersicht!$E105&gt;1990,TYPE(Planungsübersicht!$E105)=1,NOT(Planungsübersicht!$F105="Umsetzung nicht möglich")), Planungsübersicht!C105," ")</f>
        <v xml:space="preserve"> </v>
      </c>
      <c r="C111" s="203" t="str">
        <f>IF(AND(Planungsübersicht!$E105&gt;1990,TYPE(Planungsübersicht!$E105)=1,NOT(Planungsübersicht!$F105="Umsetzung nicht möglich")), Planungsübersicht!D105," ")</f>
        <v xml:space="preserve"> </v>
      </c>
      <c r="D111" s="203" t="str">
        <f>IF(AND(Planungsübersicht!$E105&gt;1990,TYPE(Planungsübersicht!$E105)=1,NOT(Planungsübersicht!$F105="Umsetzung nicht möglich")), Planungsübersicht!E105," ")</f>
        <v xml:space="preserve"> </v>
      </c>
      <c r="E111" s="203" t="str">
        <f>IF(AND(Planungsübersicht!$E105&gt;1990,TYPE(Planungsübersicht!$E105)=1,NOT(Planungsübersicht!$F105="Umsetzung nicht möglich")), Planungsübersicht!F105," ")</f>
        <v xml:space="preserve"> </v>
      </c>
      <c r="F111" s="203" t="str">
        <f>IF(AND(Planungsübersicht!$E105&gt;1990,TYPE(Planungsübersicht!$E105)=1,NOT(Planungsübersicht!$F105="Umsetzung nicht möglich")), Planungsübersicht!G105," ")</f>
        <v xml:space="preserve"> </v>
      </c>
      <c r="G111" s="203" t="str">
        <f>IF(AND(Planungsübersicht!$E105&gt;1990,TYPE(Planungsübersicht!$E105)=1,NOT(Planungsübersicht!$F105="Umsetzung nicht möglich")), Planungsübersicht!H105," ")</f>
        <v xml:space="preserve"> </v>
      </c>
      <c r="H111" s="203" t="str">
        <f>IF(AND(Planungsübersicht!$E105&gt;1990,TYPE(Planungsübersicht!$E105)=1,NOT(Planungsübersicht!$F105="Umsetzung nicht möglich")), MAX(Planungsübersicht!I105:Z105)," ")</f>
        <v xml:space="preserve"> </v>
      </c>
    </row>
    <row r="112" spans="2:8">
      <c r="B112" s="203" t="str">
        <f>IF(AND(Planungsübersicht!$E106&gt;1990,TYPE(Planungsübersicht!$E106)=1,NOT(Planungsübersicht!$F106="Umsetzung nicht möglich")), Planungsübersicht!C106," ")</f>
        <v xml:space="preserve"> </v>
      </c>
      <c r="C112" s="203" t="str">
        <f>IF(AND(Planungsübersicht!$E106&gt;1990,TYPE(Planungsübersicht!$E106)=1,NOT(Planungsübersicht!$F106="Umsetzung nicht möglich")), Planungsübersicht!D106," ")</f>
        <v xml:space="preserve"> </v>
      </c>
      <c r="D112" s="203" t="str">
        <f>IF(AND(Planungsübersicht!$E106&gt;1990,TYPE(Planungsübersicht!$E106)=1,NOT(Planungsübersicht!$F106="Umsetzung nicht möglich")), Planungsübersicht!E106," ")</f>
        <v xml:space="preserve"> </v>
      </c>
      <c r="E112" s="203" t="str">
        <f>IF(AND(Planungsübersicht!$E106&gt;1990,TYPE(Planungsübersicht!$E106)=1,NOT(Planungsübersicht!$F106="Umsetzung nicht möglich")), Planungsübersicht!F106," ")</f>
        <v xml:space="preserve"> </v>
      </c>
      <c r="F112" s="203" t="str">
        <f>IF(AND(Planungsübersicht!$E106&gt;1990,TYPE(Planungsübersicht!$E106)=1,NOT(Planungsübersicht!$F106="Umsetzung nicht möglich")), Planungsübersicht!G106," ")</f>
        <v xml:space="preserve"> </v>
      </c>
      <c r="G112" s="203" t="str">
        <f>IF(AND(Planungsübersicht!$E106&gt;1990,TYPE(Planungsübersicht!$E106)=1,NOT(Planungsübersicht!$F106="Umsetzung nicht möglich")), Planungsübersicht!H106," ")</f>
        <v xml:space="preserve"> </v>
      </c>
      <c r="H112" s="203" t="str">
        <f>IF(AND(Planungsübersicht!$E106&gt;1990,TYPE(Planungsübersicht!$E106)=1,NOT(Planungsübersicht!$F106="Umsetzung nicht möglich")), MAX(Planungsübersicht!I106:Z106)," ")</f>
        <v xml:space="preserve"> </v>
      </c>
    </row>
    <row r="113" spans="2:8">
      <c r="B113" s="203" t="str">
        <f>IF(AND(Planungsübersicht!$E107&gt;1990,TYPE(Planungsübersicht!$E107)=1,NOT(Planungsübersicht!$F107="Umsetzung nicht möglich")), Planungsübersicht!C107," ")</f>
        <v xml:space="preserve"> </v>
      </c>
      <c r="C113" s="203" t="str">
        <f>IF(AND(Planungsübersicht!$E107&gt;1990,TYPE(Planungsübersicht!$E107)=1,NOT(Planungsübersicht!$F107="Umsetzung nicht möglich")), Planungsübersicht!D107," ")</f>
        <v xml:space="preserve"> </v>
      </c>
      <c r="D113" s="203" t="str">
        <f>IF(AND(Planungsübersicht!$E107&gt;1990,TYPE(Planungsübersicht!$E107)=1,NOT(Planungsübersicht!$F107="Umsetzung nicht möglich")), Planungsübersicht!E107," ")</f>
        <v xml:space="preserve"> </v>
      </c>
      <c r="E113" s="203" t="str">
        <f>IF(AND(Planungsübersicht!$E107&gt;1990,TYPE(Planungsübersicht!$E107)=1,NOT(Planungsübersicht!$F107="Umsetzung nicht möglich")), Planungsübersicht!F107," ")</f>
        <v xml:space="preserve"> </v>
      </c>
      <c r="F113" s="203" t="str">
        <f>IF(AND(Planungsübersicht!$E107&gt;1990,TYPE(Planungsübersicht!$E107)=1,NOT(Planungsübersicht!$F107="Umsetzung nicht möglich")), Planungsübersicht!G107," ")</f>
        <v xml:space="preserve"> </v>
      </c>
      <c r="G113" s="203" t="str">
        <f>IF(AND(Planungsübersicht!$E107&gt;1990,TYPE(Planungsübersicht!$E107)=1,NOT(Planungsübersicht!$F107="Umsetzung nicht möglich")), Planungsübersicht!H107," ")</f>
        <v xml:space="preserve"> </v>
      </c>
      <c r="H113" s="203" t="str">
        <f>IF(AND(Planungsübersicht!$E107&gt;1990,TYPE(Planungsübersicht!$E107)=1,NOT(Planungsübersicht!$F107="Umsetzung nicht möglich")), MAX(Planungsübersicht!I107:Z107)," ")</f>
        <v xml:space="preserve"> </v>
      </c>
    </row>
    <row r="114" spans="2:8">
      <c r="B114" s="203" t="str">
        <f>IF(AND(Planungsübersicht!$E109&gt;1990,TYPE(Planungsübersicht!$E109)=1,NOT(Planungsübersicht!$F109="Umsetzung nicht möglich")), Planungsübersicht!C109," ")</f>
        <v xml:space="preserve"> </v>
      </c>
      <c r="C114" s="203" t="str">
        <f>IF(AND(Planungsübersicht!$E109&gt;1990,TYPE(Planungsübersicht!$E109)=1,NOT(Planungsübersicht!$F109="Umsetzung nicht möglich")), Planungsübersicht!D109," ")</f>
        <v xml:space="preserve"> </v>
      </c>
      <c r="D114" s="203" t="str">
        <f>IF(AND(Planungsübersicht!$E109&gt;1990,TYPE(Planungsübersicht!$E109)=1,NOT(Planungsübersicht!$F109="Umsetzung nicht möglich")), Planungsübersicht!E109," ")</f>
        <v xml:space="preserve"> </v>
      </c>
      <c r="E114" s="203" t="str">
        <f>IF(AND(Planungsübersicht!$E109&gt;1990,TYPE(Planungsübersicht!$E109)=1,NOT(Planungsübersicht!$F109="Umsetzung nicht möglich")), Planungsübersicht!F109," ")</f>
        <v xml:space="preserve"> </v>
      </c>
      <c r="F114" s="203" t="str">
        <f>IF(AND(Planungsübersicht!$E109&gt;1990,TYPE(Planungsübersicht!$E109)=1,NOT(Planungsübersicht!$F109="Umsetzung nicht möglich")), Planungsübersicht!G109," ")</f>
        <v xml:space="preserve"> </v>
      </c>
      <c r="G114" s="203" t="str">
        <f>IF(AND(Planungsübersicht!$E109&gt;1990,TYPE(Planungsübersicht!$E109)=1,NOT(Planungsübersicht!$F109="Umsetzung nicht möglich")), Planungsübersicht!H109," ")</f>
        <v xml:space="preserve"> </v>
      </c>
      <c r="H114" s="203" t="str">
        <f>IF(AND(Planungsübersicht!$E109&gt;1990,TYPE(Planungsübersicht!$E109)=1,NOT(Planungsübersicht!$F109="Umsetzung nicht möglich")), MAX(Planungsübersicht!I109:Z109)," ")</f>
        <v xml:space="preserve"> </v>
      </c>
    </row>
    <row r="115" spans="2:8">
      <c r="B115" s="203" t="str">
        <f>IF(AND(Planungsübersicht!$E111&gt;1990,TYPE(Planungsübersicht!$E111)=1,NOT(Planungsübersicht!$F111="Umsetzung nicht möglich")), Planungsübersicht!C111," ")</f>
        <v xml:space="preserve"> </v>
      </c>
      <c r="C115" s="203" t="str">
        <f>IF(AND(Planungsübersicht!$E111&gt;1990,TYPE(Planungsübersicht!$E111)=1,NOT(Planungsübersicht!$F111="Umsetzung nicht möglich")), Planungsübersicht!D111," ")</f>
        <v xml:space="preserve"> </v>
      </c>
      <c r="D115" s="203" t="str">
        <f>IF(AND(Planungsübersicht!$E111&gt;1990,TYPE(Planungsübersicht!$E111)=1,NOT(Planungsübersicht!$F111="Umsetzung nicht möglich")), Planungsübersicht!E111," ")</f>
        <v xml:space="preserve"> </v>
      </c>
      <c r="E115" s="203" t="str">
        <f>IF(AND(Planungsübersicht!$E111&gt;1990,TYPE(Planungsübersicht!$E111)=1,NOT(Planungsübersicht!$F111="Umsetzung nicht möglich")), Planungsübersicht!F111," ")</f>
        <v xml:space="preserve"> </v>
      </c>
      <c r="F115" s="203" t="str">
        <f>IF(AND(Planungsübersicht!$E111&gt;1990,TYPE(Planungsübersicht!$E111)=1,NOT(Planungsübersicht!$F111="Umsetzung nicht möglich")), Planungsübersicht!G111," ")</f>
        <v xml:space="preserve"> </v>
      </c>
      <c r="G115" s="203" t="str">
        <f>IF(AND(Planungsübersicht!$E111&gt;1990,TYPE(Planungsübersicht!$E111)=1,NOT(Planungsübersicht!$F111="Umsetzung nicht möglich")), Planungsübersicht!H111," ")</f>
        <v xml:space="preserve"> </v>
      </c>
      <c r="H115" s="203" t="str">
        <f>IF(AND(Planungsübersicht!$E111&gt;1990,TYPE(Planungsübersicht!$E111)=1,NOT(Planungsübersicht!$F111="Umsetzung nicht möglich")), MAX(Planungsübersicht!I111:Z111)," ")</f>
        <v xml:space="preserve"> </v>
      </c>
    </row>
    <row r="116" spans="2:8">
      <c r="B116" s="203" t="str">
        <f>IF(AND(Planungsübersicht!$E113&gt;1990,TYPE(Planungsübersicht!$E113)=1,NOT(Planungsübersicht!$F113="Umsetzung nicht möglich")), Planungsübersicht!C113," ")</f>
        <v xml:space="preserve"> </v>
      </c>
      <c r="C116" s="203" t="str">
        <f>IF(AND(Planungsübersicht!$E113&gt;1990,TYPE(Planungsübersicht!$E113)=1,NOT(Planungsübersicht!$F113="Umsetzung nicht möglich")), Planungsübersicht!D113," ")</f>
        <v xml:space="preserve"> </v>
      </c>
      <c r="D116" s="203" t="str">
        <f>IF(AND(Planungsübersicht!$E113&gt;1990,TYPE(Planungsübersicht!$E113)=1,NOT(Planungsübersicht!$F113="Umsetzung nicht möglich")), Planungsübersicht!E113," ")</f>
        <v xml:space="preserve"> </v>
      </c>
      <c r="E116" s="203" t="str">
        <f>IF(AND(Planungsübersicht!$E113&gt;1990,TYPE(Planungsübersicht!$E113)=1,NOT(Planungsübersicht!$F113="Umsetzung nicht möglich")), Planungsübersicht!F113," ")</f>
        <v xml:space="preserve"> </v>
      </c>
      <c r="F116" s="203" t="str">
        <f>IF(AND(Planungsübersicht!$E113&gt;1990,TYPE(Planungsübersicht!$E113)=1,NOT(Planungsübersicht!$F113="Umsetzung nicht möglich")), Planungsübersicht!G113," ")</f>
        <v xml:space="preserve"> </v>
      </c>
      <c r="G116" s="203" t="str">
        <f>IF(AND(Planungsübersicht!$E113&gt;1990,TYPE(Planungsübersicht!$E113)=1,NOT(Planungsübersicht!$F113="Umsetzung nicht möglich")), Planungsübersicht!H113," ")</f>
        <v xml:space="preserve"> </v>
      </c>
      <c r="H116" s="203" t="str">
        <f>IF(AND(Planungsübersicht!$E113&gt;1990,TYPE(Planungsübersicht!$E113)=1,NOT(Planungsübersicht!$F113="Umsetzung nicht möglich")), MAX(Planungsübersicht!I113:Z113)," ")</f>
        <v xml:space="preserve"> </v>
      </c>
    </row>
    <row r="117" spans="2:8">
      <c r="B117" s="203" t="str">
        <f>IF(AND(Planungsübersicht!$E115&gt;1990,TYPE(Planungsübersicht!$E115)=1,NOT(Planungsübersicht!$F115="Umsetzung nicht möglich")), Planungsübersicht!C115," ")</f>
        <v xml:space="preserve"> </v>
      </c>
      <c r="C117" s="203" t="str">
        <f>IF(AND(Planungsübersicht!$E115&gt;1990,TYPE(Planungsübersicht!$E115)=1,NOT(Planungsübersicht!$F115="Umsetzung nicht möglich")), Planungsübersicht!D115," ")</f>
        <v xml:space="preserve"> </v>
      </c>
      <c r="D117" s="203" t="str">
        <f>IF(AND(Planungsübersicht!$E115&gt;1990,TYPE(Planungsübersicht!$E115)=1,NOT(Planungsübersicht!$F115="Umsetzung nicht möglich")), Planungsübersicht!E115," ")</f>
        <v xml:space="preserve"> </v>
      </c>
      <c r="E117" s="203" t="str">
        <f>IF(AND(Planungsübersicht!$E115&gt;1990,TYPE(Planungsübersicht!$E115)=1,NOT(Planungsübersicht!$F115="Umsetzung nicht möglich")), Planungsübersicht!F115," ")</f>
        <v xml:space="preserve"> </v>
      </c>
      <c r="F117" s="203" t="str">
        <f>IF(AND(Planungsübersicht!$E115&gt;1990,TYPE(Planungsübersicht!$E115)=1,NOT(Planungsübersicht!$F115="Umsetzung nicht möglich")), Planungsübersicht!G115," ")</f>
        <v xml:space="preserve"> </v>
      </c>
      <c r="G117" s="203" t="str">
        <f>IF(AND(Planungsübersicht!$E115&gt;1990,TYPE(Planungsübersicht!$E115)=1,NOT(Planungsübersicht!$F115="Umsetzung nicht möglich")), Planungsübersicht!H115," ")</f>
        <v xml:space="preserve"> </v>
      </c>
      <c r="H117" s="203" t="str">
        <f>IF(AND(Planungsübersicht!$E115&gt;1990,TYPE(Planungsübersicht!$E115)=1,NOT(Planungsübersicht!$F115="Umsetzung nicht möglich")), MAX(Planungsübersicht!I115:Z115)," ")</f>
        <v xml:space="preserve"> </v>
      </c>
    </row>
    <row r="118" spans="2:8">
      <c r="B118" s="203" t="str">
        <f>IF(AND(Planungsübersicht!$E117&gt;1990,TYPE(Planungsübersicht!$E117)=1,NOT(Planungsübersicht!$F117="Umsetzung nicht möglich")), Planungsübersicht!C117," ")</f>
        <v xml:space="preserve"> </v>
      </c>
      <c r="C118" s="203" t="str">
        <f>IF(AND(Planungsübersicht!$E117&gt;1990,TYPE(Planungsübersicht!$E117)=1,NOT(Planungsübersicht!$F117="Umsetzung nicht möglich")), Planungsübersicht!D117," ")</f>
        <v xml:space="preserve"> </v>
      </c>
      <c r="D118" s="203" t="str">
        <f>IF(AND(Planungsübersicht!$E117&gt;1990,TYPE(Planungsübersicht!$E117)=1,NOT(Planungsübersicht!$F117="Umsetzung nicht möglich")), Planungsübersicht!E117," ")</f>
        <v xml:space="preserve"> </v>
      </c>
      <c r="E118" s="203" t="str">
        <f>IF(AND(Planungsübersicht!$E117&gt;1990,TYPE(Planungsübersicht!$E117)=1,NOT(Planungsübersicht!$F117="Umsetzung nicht möglich")), Planungsübersicht!F117," ")</f>
        <v xml:space="preserve"> </v>
      </c>
      <c r="F118" s="203" t="str">
        <f>IF(AND(Planungsübersicht!$E117&gt;1990,TYPE(Planungsübersicht!$E117)=1,NOT(Planungsübersicht!$F117="Umsetzung nicht möglich")), Planungsübersicht!G117," ")</f>
        <v xml:space="preserve"> </v>
      </c>
      <c r="G118" s="203" t="str">
        <f>IF(AND(Planungsübersicht!$E117&gt;1990,TYPE(Planungsübersicht!$E117)=1,NOT(Planungsübersicht!$F117="Umsetzung nicht möglich")), Planungsübersicht!H117," ")</f>
        <v xml:space="preserve"> </v>
      </c>
      <c r="H118" s="203" t="str">
        <f>IF(AND(Planungsübersicht!$E117&gt;1990,TYPE(Planungsübersicht!$E117)=1,NOT(Planungsübersicht!$F117="Umsetzung nicht möglich")), MAX(Planungsübersicht!I117:Z117)," ")</f>
        <v xml:space="preserve"> </v>
      </c>
    </row>
    <row r="119" spans="2:8">
      <c r="B119" s="203" t="str">
        <f>IF(AND(Planungsübersicht!$E119&gt;1990,TYPE(Planungsübersicht!$E119)=1,NOT(Planungsübersicht!$F119="Umsetzung nicht möglich")), Planungsübersicht!C119," ")</f>
        <v xml:space="preserve"> </v>
      </c>
      <c r="C119" s="203" t="str">
        <f>IF(AND(Planungsübersicht!$E119&gt;1990,TYPE(Planungsübersicht!$E119)=1,NOT(Planungsübersicht!$F119="Umsetzung nicht möglich")), Planungsübersicht!D119," ")</f>
        <v xml:space="preserve"> </v>
      </c>
      <c r="D119" s="203" t="str">
        <f>IF(AND(Planungsübersicht!$E119&gt;1990,TYPE(Planungsübersicht!$E119)=1,NOT(Planungsübersicht!$F119="Umsetzung nicht möglich")), Planungsübersicht!E119," ")</f>
        <v xml:space="preserve"> </v>
      </c>
      <c r="E119" s="203" t="str">
        <f>IF(AND(Planungsübersicht!$E119&gt;1990,TYPE(Planungsübersicht!$E119)=1,NOT(Planungsübersicht!$F119="Umsetzung nicht möglich")), Planungsübersicht!F119," ")</f>
        <v xml:space="preserve"> </v>
      </c>
      <c r="F119" s="203" t="str">
        <f>IF(AND(Planungsübersicht!$E119&gt;1990,TYPE(Planungsübersicht!$E119)=1,NOT(Planungsübersicht!$F119="Umsetzung nicht möglich")), Planungsübersicht!G119," ")</f>
        <v xml:space="preserve"> </v>
      </c>
      <c r="G119" s="203" t="str">
        <f>IF(AND(Planungsübersicht!$E119&gt;1990,TYPE(Planungsübersicht!$E119)=1,NOT(Planungsübersicht!$F119="Umsetzung nicht möglich")), Planungsübersicht!H119," ")</f>
        <v xml:space="preserve"> </v>
      </c>
      <c r="H119" s="203" t="str">
        <f>IF(AND(Planungsübersicht!$E119&gt;1990,TYPE(Planungsübersicht!$E119)=1,NOT(Planungsübersicht!$F119="Umsetzung nicht möglich")), MAX(Planungsübersicht!I119:Z119)," ")</f>
        <v xml:space="preserve"> </v>
      </c>
    </row>
    <row r="120" spans="2:8">
      <c r="B120" s="203" t="str">
        <f>IF(AND(Planungsübersicht!$E120&gt;1990,TYPE(Planungsübersicht!$E120)=1,NOT(Planungsübersicht!$F120="Umsetzung nicht möglich")), Planungsübersicht!C120," ")</f>
        <v xml:space="preserve"> </v>
      </c>
      <c r="C120" s="203" t="str">
        <f>IF(AND(Planungsübersicht!$E120&gt;1990,TYPE(Planungsübersicht!$E120)=1,NOT(Planungsübersicht!$F120="Umsetzung nicht möglich")), Planungsübersicht!D120," ")</f>
        <v xml:space="preserve"> </v>
      </c>
      <c r="D120" s="203" t="str">
        <f>IF(AND(Planungsübersicht!$E120&gt;1990,TYPE(Planungsübersicht!$E120)=1,NOT(Planungsübersicht!$F120="Umsetzung nicht möglich")), Planungsübersicht!E120," ")</f>
        <v xml:space="preserve"> </v>
      </c>
      <c r="E120" s="203" t="str">
        <f>IF(AND(Planungsübersicht!$E120&gt;1990,TYPE(Planungsübersicht!$E120)=1,NOT(Planungsübersicht!$F120="Umsetzung nicht möglich")), Planungsübersicht!F120," ")</f>
        <v xml:space="preserve"> </v>
      </c>
      <c r="F120" s="203" t="str">
        <f>IF(AND(Planungsübersicht!$E120&gt;1990,TYPE(Planungsübersicht!$E120)=1,NOT(Planungsübersicht!$F120="Umsetzung nicht möglich")), Planungsübersicht!G120," ")</f>
        <v xml:space="preserve"> </v>
      </c>
      <c r="G120" s="203" t="str">
        <f>IF(AND(Planungsübersicht!$E120&gt;1990,TYPE(Planungsübersicht!$E120)=1,NOT(Planungsübersicht!$F120="Umsetzung nicht möglich")), Planungsübersicht!H120," ")</f>
        <v xml:space="preserve"> </v>
      </c>
      <c r="H120" s="203" t="str">
        <f>IF(AND(Planungsübersicht!$E120&gt;1990,TYPE(Planungsübersicht!$E120)=1,NOT(Planungsübersicht!$F120="Umsetzung nicht möglich")), MAX(Planungsübersicht!I120:Z120)," ")</f>
        <v xml:space="preserve"> </v>
      </c>
    </row>
    <row r="121" spans="2:8">
      <c r="B121" s="203" t="str">
        <f>IF(AND(Planungsübersicht!$E121&gt;1990,TYPE(Planungsübersicht!$E121)=1,NOT(Planungsübersicht!$F121="Umsetzung nicht möglich")), Planungsübersicht!C121," ")</f>
        <v xml:space="preserve"> </v>
      </c>
      <c r="C121" s="203" t="str">
        <f>IF(AND(Planungsübersicht!$E121&gt;1990,TYPE(Planungsübersicht!$E121)=1,NOT(Planungsübersicht!$F121="Umsetzung nicht möglich")), Planungsübersicht!D121," ")</f>
        <v xml:space="preserve"> </v>
      </c>
      <c r="D121" s="203" t="str">
        <f>IF(AND(Planungsübersicht!$E121&gt;1990,TYPE(Planungsübersicht!$E121)=1,NOT(Planungsübersicht!$F121="Umsetzung nicht möglich")), Planungsübersicht!E121," ")</f>
        <v xml:space="preserve"> </v>
      </c>
      <c r="E121" s="203" t="str">
        <f>IF(AND(Planungsübersicht!$E121&gt;1990,TYPE(Planungsübersicht!$E121)=1,NOT(Planungsübersicht!$F121="Umsetzung nicht möglich")), Planungsübersicht!F121," ")</f>
        <v xml:space="preserve"> </v>
      </c>
      <c r="F121" s="203" t="str">
        <f>IF(AND(Planungsübersicht!$E121&gt;1990,TYPE(Planungsübersicht!$E121)=1,NOT(Planungsübersicht!$F121="Umsetzung nicht möglich")), Planungsübersicht!G121," ")</f>
        <v xml:space="preserve"> </v>
      </c>
      <c r="G121" s="203" t="str">
        <f>IF(AND(Planungsübersicht!$E121&gt;1990,TYPE(Planungsübersicht!$E121)=1,NOT(Planungsübersicht!$F121="Umsetzung nicht möglich")), Planungsübersicht!H121," ")</f>
        <v xml:space="preserve"> </v>
      </c>
      <c r="H121" s="203" t="str">
        <f>IF(AND(Planungsübersicht!$E121&gt;1990,TYPE(Planungsübersicht!$E121)=1,NOT(Planungsübersicht!$F121="Umsetzung nicht möglich")), MAX(Planungsübersicht!I121:Z121)," ")</f>
        <v xml:space="preserve"> </v>
      </c>
    </row>
    <row r="122" spans="2:8">
      <c r="B122" s="203" t="str">
        <f>IF(AND(Planungsübersicht!$E123&gt;1990,TYPE(Planungsübersicht!$E123)=1,NOT(Planungsübersicht!$F123="Umsetzung nicht möglich")), Planungsübersicht!C123," ")</f>
        <v xml:space="preserve"> </v>
      </c>
      <c r="C122" s="203" t="str">
        <f>IF(AND(Planungsübersicht!$E123&gt;1990,TYPE(Planungsübersicht!$E123)=1,NOT(Planungsübersicht!$F123="Umsetzung nicht möglich")), Planungsübersicht!D123," ")</f>
        <v xml:space="preserve"> </v>
      </c>
      <c r="D122" s="203" t="str">
        <f>IF(AND(Planungsübersicht!$E123&gt;1990,TYPE(Planungsübersicht!$E123)=1,NOT(Planungsübersicht!$F123="Umsetzung nicht möglich")), Planungsübersicht!E123," ")</f>
        <v xml:space="preserve"> </v>
      </c>
      <c r="E122" s="203" t="str">
        <f>IF(AND(Planungsübersicht!$E123&gt;1990,TYPE(Planungsübersicht!$E123)=1,NOT(Planungsübersicht!$F123="Umsetzung nicht möglich")), Planungsübersicht!F123," ")</f>
        <v xml:space="preserve"> </v>
      </c>
      <c r="F122" s="203" t="str">
        <f>IF(AND(Planungsübersicht!$E123&gt;1990,TYPE(Planungsübersicht!$E123)=1,NOT(Planungsübersicht!$F123="Umsetzung nicht möglich")), Planungsübersicht!G123," ")</f>
        <v xml:space="preserve"> </v>
      </c>
      <c r="G122" s="203" t="str">
        <f>IF(AND(Planungsübersicht!$E123&gt;1990,TYPE(Planungsübersicht!$E123)=1,NOT(Planungsübersicht!$F123="Umsetzung nicht möglich")), Planungsübersicht!H123," ")</f>
        <v xml:space="preserve"> </v>
      </c>
      <c r="H122" s="203" t="str">
        <f>IF(AND(Planungsübersicht!$E123&gt;1990,TYPE(Planungsübersicht!$E123)=1,NOT(Planungsübersicht!$F123="Umsetzung nicht möglich")), MAX(Planungsübersicht!I123:Z123)," ")</f>
        <v xml:space="preserve"> </v>
      </c>
    </row>
    <row r="123" spans="2:8">
      <c r="B123" s="203" t="str">
        <f>IF(AND(Planungsübersicht!$E125&gt;1990,TYPE(Planungsübersicht!$E125)=1,NOT(Planungsübersicht!$F125="Umsetzung nicht möglich")), Planungsübersicht!C125," ")</f>
        <v xml:space="preserve"> </v>
      </c>
      <c r="C123" s="203" t="str">
        <f>IF(AND(Planungsübersicht!$E125&gt;1990,TYPE(Planungsübersicht!$E125)=1,NOT(Planungsübersicht!$F125="Umsetzung nicht möglich")), Planungsübersicht!D125," ")</f>
        <v xml:space="preserve"> </v>
      </c>
      <c r="D123" s="203" t="str">
        <f>IF(AND(Planungsübersicht!$E125&gt;1990,TYPE(Planungsübersicht!$E125)=1,NOT(Planungsübersicht!$F125="Umsetzung nicht möglich")), Planungsübersicht!E125," ")</f>
        <v xml:space="preserve"> </v>
      </c>
      <c r="E123" s="203" t="str">
        <f>IF(AND(Planungsübersicht!$E125&gt;1990,TYPE(Planungsübersicht!$E125)=1,NOT(Planungsübersicht!$F125="Umsetzung nicht möglich")), Planungsübersicht!F125," ")</f>
        <v xml:space="preserve"> </v>
      </c>
      <c r="F123" s="203" t="str">
        <f>IF(AND(Planungsübersicht!$E125&gt;1990,TYPE(Planungsübersicht!$E125)=1,NOT(Planungsübersicht!$F125="Umsetzung nicht möglich")), Planungsübersicht!G125," ")</f>
        <v xml:space="preserve"> </v>
      </c>
      <c r="G123" s="203" t="str">
        <f>IF(AND(Planungsübersicht!$E125&gt;1990,TYPE(Planungsübersicht!$E125)=1,NOT(Planungsübersicht!$F125="Umsetzung nicht möglich")), Planungsübersicht!H125," ")</f>
        <v xml:space="preserve"> </v>
      </c>
      <c r="H123" s="203" t="str">
        <f>IF(AND(Planungsübersicht!$E125&gt;1990,TYPE(Planungsübersicht!$E125)=1,NOT(Planungsübersicht!$F125="Umsetzung nicht möglich")), MAX(Planungsübersicht!I125:Z125)," ")</f>
        <v xml:space="preserve"> </v>
      </c>
    </row>
    <row r="124" spans="2:8">
      <c r="B124" s="203" t="str">
        <f>IF(AND(Planungsübersicht!$E126&gt;1990,TYPE(Planungsübersicht!$E126)=1,NOT(Planungsübersicht!$F126="Umsetzung nicht möglich")), Planungsübersicht!C126," ")</f>
        <v xml:space="preserve"> </v>
      </c>
      <c r="C124" s="203" t="str">
        <f>IF(AND(Planungsübersicht!$E126&gt;1990,TYPE(Planungsübersicht!$E126)=1,NOT(Planungsübersicht!$F126="Umsetzung nicht möglich")), Planungsübersicht!D126," ")</f>
        <v xml:space="preserve"> </v>
      </c>
      <c r="D124" s="203" t="str">
        <f>IF(AND(Planungsübersicht!$E126&gt;1990,TYPE(Planungsübersicht!$E126)=1,NOT(Planungsübersicht!$F126="Umsetzung nicht möglich")), Planungsübersicht!E126," ")</f>
        <v xml:space="preserve"> </v>
      </c>
      <c r="E124" s="203" t="str">
        <f>IF(AND(Planungsübersicht!$E126&gt;1990,TYPE(Planungsübersicht!$E126)=1,NOT(Planungsübersicht!$F126="Umsetzung nicht möglich")), Planungsübersicht!F126," ")</f>
        <v xml:space="preserve"> </v>
      </c>
      <c r="F124" s="203" t="str">
        <f>IF(AND(Planungsübersicht!$E126&gt;1990,TYPE(Planungsübersicht!$E126)=1,NOT(Planungsübersicht!$F126="Umsetzung nicht möglich")), Planungsübersicht!G126," ")</f>
        <v xml:space="preserve"> </v>
      </c>
      <c r="G124" s="203" t="str">
        <f>IF(AND(Planungsübersicht!$E126&gt;1990,TYPE(Planungsübersicht!$E126)=1,NOT(Planungsübersicht!$F126="Umsetzung nicht möglich")), Planungsübersicht!H126," ")</f>
        <v xml:space="preserve"> </v>
      </c>
      <c r="H124" s="203" t="str">
        <f>IF(AND(Planungsübersicht!$E126&gt;1990,TYPE(Planungsübersicht!$E126)=1,NOT(Planungsübersicht!$F126="Umsetzung nicht möglich")), MAX(Planungsübersicht!I126:Z126)," ")</f>
        <v xml:space="preserve"> </v>
      </c>
    </row>
    <row r="125" spans="2:8">
      <c r="B125" s="203" t="str">
        <f>IF(AND(Planungsübersicht!$E127&gt;1990,TYPE(Planungsübersicht!$E127)=1,NOT(Planungsübersicht!$F127="Umsetzung nicht möglich")), Planungsübersicht!C127," ")</f>
        <v xml:space="preserve"> </v>
      </c>
      <c r="C125" s="203" t="str">
        <f>IF(AND(Planungsübersicht!$E127&gt;1990,TYPE(Planungsübersicht!$E127)=1,NOT(Planungsübersicht!$F127="Umsetzung nicht möglich")), Planungsübersicht!D127," ")</f>
        <v xml:space="preserve"> </v>
      </c>
      <c r="D125" s="203" t="str">
        <f>IF(AND(Planungsübersicht!$E127&gt;1990,TYPE(Planungsübersicht!$E127)=1,NOT(Planungsübersicht!$F127="Umsetzung nicht möglich")), Planungsübersicht!E127," ")</f>
        <v xml:space="preserve"> </v>
      </c>
      <c r="E125" s="203" t="str">
        <f>IF(AND(Planungsübersicht!$E127&gt;1990,TYPE(Planungsübersicht!$E127)=1,NOT(Planungsübersicht!$F127="Umsetzung nicht möglich")), Planungsübersicht!F127," ")</f>
        <v xml:space="preserve"> </v>
      </c>
      <c r="F125" s="203" t="str">
        <f>IF(AND(Planungsübersicht!$E127&gt;1990,TYPE(Planungsübersicht!$E127)=1,NOT(Planungsübersicht!$F127="Umsetzung nicht möglich")), Planungsübersicht!G127," ")</f>
        <v xml:space="preserve"> </v>
      </c>
      <c r="G125" s="203" t="str">
        <f>IF(AND(Planungsübersicht!$E127&gt;1990,TYPE(Planungsübersicht!$E127)=1,NOT(Planungsübersicht!$F127="Umsetzung nicht möglich")), Planungsübersicht!H127," ")</f>
        <v xml:space="preserve"> </v>
      </c>
      <c r="H125" s="203" t="str">
        <f>IF(AND(Planungsübersicht!$E127&gt;1990,TYPE(Planungsübersicht!$E127)=1,NOT(Planungsübersicht!$F127="Umsetzung nicht möglich")), MAX(Planungsübersicht!I127:Z127)," ")</f>
        <v xml:space="preserve"> </v>
      </c>
    </row>
    <row r="126" spans="2:8" ht="127.5">
      <c r="B126" s="203" t="str">
        <f>IF(AND(Planungsübersicht!$E128&gt;1990,TYPE(Planungsübersicht!$E128)=1,NOT(Planungsübersicht!$F128="Umsetzung nicht möglich")), Planungsübersicht!C128," ")</f>
        <v>S11</v>
      </c>
      <c r="C126" s="203" t="str">
        <f>IF(AND(Planungsübersicht!$E128&gt;1990,TYPE(Planungsübersicht!$E128)=1,NOT(Planungsübersicht!$F128="Umsetzung nicht möglich")), Planungsübersicht!D128," ")</f>
        <v>Standby-Schalter an allen Geräten, die noch immer im Standby laufen, z.B. Beamer in der kleinen Aula oder PC´s im Kollegiumszimmer</v>
      </c>
      <c r="D126" s="203">
        <f>IF(AND(Planungsübersicht!$E128&gt;1990,TYPE(Planungsübersicht!$E128)=1,NOT(Planungsübersicht!$F128="Umsetzung nicht möglich")), Planungsübersicht!E128," ")</f>
        <v>2023</v>
      </c>
      <c r="E126" s="203" t="str">
        <f>IF(AND(Planungsübersicht!$E128&gt;1990,TYPE(Planungsübersicht!$E128)=1,NOT(Planungsübersicht!$F128="Umsetzung nicht möglich")), Planungsübersicht!F128," ")</f>
        <v>umgesetzt</v>
      </c>
      <c r="F126" s="203" t="str">
        <f>IF(AND(Planungsübersicht!$E128&gt;1990,TYPE(Planungsübersicht!$E128)=1,NOT(Planungsübersicht!$F128="Umsetzung nicht möglich")), Planungsübersicht!G128," ")</f>
        <v>Jörg Hincha</v>
      </c>
      <c r="G126" s="203" t="str">
        <f>IF(AND(Planungsübersicht!$E128&gt;1990,TYPE(Planungsübersicht!$E128)=1,NOT(Planungsübersicht!$F128="Umsetzung nicht möglich")), Planungsübersicht!H128," ")</f>
        <v>Jörg Hincha</v>
      </c>
      <c r="H126" s="203">
        <f>IF(AND(Planungsübersicht!$E128&gt;1990,TYPE(Planungsübersicht!$E128)=1,NOT(Planungsübersicht!$F128="Umsetzung nicht möglich")), MAX(Planungsübersicht!I128:Z128)," ")</f>
        <v>0</v>
      </c>
    </row>
    <row r="127" spans="2:8">
      <c r="B127" s="203" t="str">
        <f>IF(AND(Planungsübersicht!$E129&gt;1990,TYPE(Planungsübersicht!$E129)=1,NOT(Planungsübersicht!$F129="Umsetzung nicht möglich")), Planungsübersicht!C129," ")</f>
        <v xml:space="preserve"> </v>
      </c>
      <c r="C127" s="203" t="str">
        <f>IF(AND(Planungsübersicht!$E129&gt;1990,TYPE(Planungsübersicht!$E129)=1,NOT(Planungsübersicht!$F129="Umsetzung nicht möglich")), Planungsübersicht!D129," ")</f>
        <v xml:space="preserve"> </v>
      </c>
      <c r="D127" s="203" t="str">
        <f>IF(AND(Planungsübersicht!$E129&gt;1990,TYPE(Planungsübersicht!$E129)=1,NOT(Planungsübersicht!$F129="Umsetzung nicht möglich")), Planungsübersicht!E129," ")</f>
        <v xml:space="preserve"> </v>
      </c>
      <c r="E127" s="203" t="str">
        <f>IF(AND(Planungsübersicht!$E129&gt;1990,TYPE(Planungsübersicht!$E129)=1,NOT(Planungsübersicht!$F129="Umsetzung nicht möglich")), Planungsübersicht!F129," ")</f>
        <v xml:space="preserve"> </v>
      </c>
      <c r="F127" s="203" t="str">
        <f>IF(AND(Planungsübersicht!$E129&gt;1990,TYPE(Planungsübersicht!$E129)=1,NOT(Planungsübersicht!$F129="Umsetzung nicht möglich")), Planungsübersicht!G129," ")</f>
        <v xml:space="preserve"> </v>
      </c>
      <c r="G127" s="203" t="str">
        <f>IF(AND(Planungsübersicht!$E129&gt;1990,TYPE(Planungsübersicht!$E129)=1,NOT(Planungsübersicht!$F129="Umsetzung nicht möglich")), Planungsübersicht!H129," ")</f>
        <v xml:space="preserve"> </v>
      </c>
      <c r="H127" s="203" t="str">
        <f>IF(AND(Planungsübersicht!$E129&gt;1990,TYPE(Planungsübersicht!$E129)=1,NOT(Planungsübersicht!$F129="Umsetzung nicht möglich")), MAX(Planungsübersicht!I129:Z129)," ")</f>
        <v xml:space="preserve"> </v>
      </c>
    </row>
    <row r="128" spans="2:8">
      <c r="B128" s="203" t="str">
        <f>IF(AND(Planungsübersicht!$E130&gt;1990,TYPE(Planungsübersicht!$E130)=1,NOT(Planungsübersicht!$F130="Umsetzung nicht möglich")), Planungsübersicht!C130," ")</f>
        <v xml:space="preserve"> </v>
      </c>
      <c r="C128" s="203" t="str">
        <f>IF(AND(Planungsübersicht!$E130&gt;1990,TYPE(Planungsübersicht!$E130)=1,NOT(Planungsübersicht!$F130="Umsetzung nicht möglich")), Planungsübersicht!D130," ")</f>
        <v xml:space="preserve"> </v>
      </c>
      <c r="D128" s="203" t="str">
        <f>IF(AND(Planungsübersicht!$E130&gt;1990,TYPE(Planungsübersicht!$E130)=1,NOT(Planungsübersicht!$F130="Umsetzung nicht möglich")), Planungsübersicht!E130," ")</f>
        <v xml:space="preserve"> </v>
      </c>
      <c r="E128" s="203" t="str">
        <f>IF(AND(Planungsübersicht!$E130&gt;1990,TYPE(Planungsübersicht!$E130)=1,NOT(Planungsübersicht!$F130="Umsetzung nicht möglich")), Planungsübersicht!F130," ")</f>
        <v xml:space="preserve"> </v>
      </c>
      <c r="F128" s="203" t="str">
        <f>IF(AND(Planungsübersicht!$E130&gt;1990,TYPE(Planungsübersicht!$E130)=1,NOT(Planungsübersicht!$F130="Umsetzung nicht möglich")), Planungsübersicht!G130," ")</f>
        <v xml:space="preserve"> </v>
      </c>
      <c r="G128" s="203" t="str">
        <f>IF(AND(Planungsübersicht!$E130&gt;1990,TYPE(Planungsübersicht!$E130)=1,NOT(Planungsübersicht!$F130="Umsetzung nicht möglich")), Planungsübersicht!H130," ")</f>
        <v xml:space="preserve"> </v>
      </c>
      <c r="H128" s="203" t="str">
        <f>IF(AND(Planungsübersicht!$E130&gt;1990,TYPE(Planungsübersicht!$E130)=1,NOT(Planungsübersicht!$F130="Umsetzung nicht möglich")), MAX(Planungsübersicht!I130:Z130)," ")</f>
        <v xml:space="preserve"> </v>
      </c>
    </row>
    <row r="129" spans="2:8">
      <c r="B129" s="203" t="str">
        <f>IF(AND(Planungsübersicht!$E131&gt;1990,TYPE(Planungsübersicht!$E131)=1,NOT(Planungsübersicht!$F131="Umsetzung nicht möglich")), Planungsübersicht!C131," ")</f>
        <v xml:space="preserve"> </v>
      </c>
      <c r="C129" s="203" t="str">
        <f>IF(AND(Planungsübersicht!$E131&gt;1990,TYPE(Planungsübersicht!$E131)=1,NOT(Planungsübersicht!$F131="Umsetzung nicht möglich")), Planungsübersicht!D131," ")</f>
        <v xml:space="preserve"> </v>
      </c>
      <c r="D129" s="203" t="str">
        <f>IF(AND(Planungsübersicht!$E131&gt;1990,TYPE(Planungsübersicht!$E131)=1,NOT(Planungsübersicht!$F131="Umsetzung nicht möglich")), Planungsübersicht!E131," ")</f>
        <v xml:space="preserve"> </v>
      </c>
      <c r="E129" s="203" t="str">
        <f>IF(AND(Planungsübersicht!$E131&gt;1990,TYPE(Planungsübersicht!$E131)=1,NOT(Planungsübersicht!$F131="Umsetzung nicht möglich")), Planungsübersicht!F131," ")</f>
        <v xml:space="preserve"> </v>
      </c>
      <c r="F129" s="203" t="str">
        <f>IF(AND(Planungsübersicht!$E131&gt;1990,TYPE(Planungsübersicht!$E131)=1,NOT(Planungsübersicht!$F131="Umsetzung nicht möglich")), Planungsübersicht!G131," ")</f>
        <v xml:space="preserve"> </v>
      </c>
      <c r="G129" s="203" t="str">
        <f>IF(AND(Planungsübersicht!$E131&gt;1990,TYPE(Planungsübersicht!$E131)=1,NOT(Planungsübersicht!$F131="Umsetzung nicht möglich")), Planungsübersicht!H131," ")</f>
        <v xml:space="preserve"> </v>
      </c>
      <c r="H129" s="203" t="str">
        <f>IF(AND(Planungsübersicht!$E131&gt;1990,TYPE(Planungsübersicht!$E131)=1,NOT(Planungsübersicht!$F131="Umsetzung nicht möglich")), MAX(Planungsübersicht!I131:Z131)," ")</f>
        <v xml:space="preserve"> </v>
      </c>
    </row>
    <row r="130" spans="2:8">
      <c r="B130" s="203" t="str">
        <f>IF(AND(Planungsübersicht!$E132&gt;1990,TYPE(Planungsübersicht!$E132)=1,NOT(Planungsübersicht!$F132="Umsetzung nicht möglich")), Planungsübersicht!C132," ")</f>
        <v xml:space="preserve"> </v>
      </c>
      <c r="C130" s="203" t="str">
        <f>IF(AND(Planungsübersicht!$E132&gt;1990,TYPE(Planungsübersicht!$E132)=1,NOT(Planungsübersicht!$F132="Umsetzung nicht möglich")), Planungsübersicht!D132," ")</f>
        <v xml:space="preserve"> </v>
      </c>
      <c r="D130" s="203" t="str">
        <f>IF(AND(Planungsübersicht!$E132&gt;1990,TYPE(Planungsübersicht!$E132)=1,NOT(Planungsübersicht!$F132="Umsetzung nicht möglich")), Planungsübersicht!E132," ")</f>
        <v xml:space="preserve"> </v>
      </c>
      <c r="E130" s="203" t="str">
        <f>IF(AND(Planungsübersicht!$E132&gt;1990,TYPE(Planungsübersicht!$E132)=1,NOT(Planungsübersicht!$F132="Umsetzung nicht möglich")), Planungsübersicht!F132," ")</f>
        <v xml:space="preserve"> </v>
      </c>
      <c r="F130" s="203" t="str">
        <f>IF(AND(Planungsübersicht!$E132&gt;1990,TYPE(Planungsübersicht!$E132)=1,NOT(Planungsübersicht!$F132="Umsetzung nicht möglich")), Planungsübersicht!G132," ")</f>
        <v xml:space="preserve"> </v>
      </c>
      <c r="G130" s="203" t="str">
        <f>IF(AND(Planungsübersicht!$E132&gt;1990,TYPE(Planungsübersicht!$E132)=1,NOT(Planungsübersicht!$F132="Umsetzung nicht möglich")), Planungsübersicht!H132," ")</f>
        <v xml:space="preserve"> </v>
      </c>
      <c r="H130" s="203" t="str">
        <f>IF(AND(Planungsübersicht!$E132&gt;1990,TYPE(Planungsübersicht!$E132)=1,NOT(Planungsübersicht!$F132="Umsetzung nicht möglich")), MAX(Planungsübersicht!I132:Z132)," ")</f>
        <v xml:space="preserve"> </v>
      </c>
    </row>
    <row r="131" spans="2:8">
      <c r="B131" s="203" t="str">
        <f>IF(AND(Planungsübersicht!$E133&gt;1990,TYPE(Planungsübersicht!$E133)=1,NOT(Planungsübersicht!$F133="Umsetzung nicht möglich")), Planungsübersicht!C133," ")</f>
        <v xml:space="preserve"> </v>
      </c>
      <c r="C131" s="203" t="str">
        <f>IF(AND(Planungsübersicht!$E133&gt;1990,TYPE(Planungsübersicht!$E133)=1,NOT(Planungsübersicht!$F133="Umsetzung nicht möglich")), Planungsübersicht!D133," ")</f>
        <v xml:space="preserve"> </v>
      </c>
      <c r="D131" s="203" t="str">
        <f>IF(AND(Planungsübersicht!$E133&gt;1990,TYPE(Planungsübersicht!$E133)=1,NOT(Planungsübersicht!$F133="Umsetzung nicht möglich")), Planungsübersicht!E133," ")</f>
        <v xml:space="preserve"> </v>
      </c>
      <c r="E131" s="203" t="str">
        <f>IF(AND(Planungsübersicht!$E133&gt;1990,TYPE(Planungsübersicht!$E133)=1,NOT(Planungsübersicht!$F133="Umsetzung nicht möglich")), Planungsübersicht!F133," ")</f>
        <v xml:space="preserve"> </v>
      </c>
      <c r="F131" s="203" t="str">
        <f>IF(AND(Planungsübersicht!$E133&gt;1990,TYPE(Planungsübersicht!$E133)=1,NOT(Planungsübersicht!$F133="Umsetzung nicht möglich")), Planungsübersicht!G133," ")</f>
        <v xml:space="preserve"> </v>
      </c>
      <c r="G131" s="203" t="str">
        <f>IF(AND(Planungsübersicht!$E133&gt;1990,TYPE(Planungsübersicht!$E133)=1,NOT(Planungsübersicht!$F133="Umsetzung nicht möglich")), Planungsübersicht!H133," ")</f>
        <v xml:space="preserve"> </v>
      </c>
      <c r="H131" s="203" t="str">
        <f>IF(AND(Planungsübersicht!$E133&gt;1990,TYPE(Planungsübersicht!$E133)=1,NOT(Planungsübersicht!$F133="Umsetzung nicht möglich")), MAX(Planungsübersicht!I133:Z133)," ")</f>
        <v xml:space="preserve"> </v>
      </c>
    </row>
    <row r="132" spans="2:8">
      <c r="B132" s="203" t="str">
        <f>IF(AND(Planungsübersicht!$E134&gt;1990,TYPE(Planungsübersicht!$E134)=1,NOT(Planungsübersicht!$F134="Umsetzung nicht möglich")), Planungsübersicht!C134," ")</f>
        <v xml:space="preserve"> </v>
      </c>
      <c r="C132" s="203" t="str">
        <f>IF(AND(Planungsübersicht!$E134&gt;1990,TYPE(Planungsübersicht!$E134)=1,NOT(Planungsübersicht!$F134="Umsetzung nicht möglich")), Planungsübersicht!D134," ")</f>
        <v xml:space="preserve"> </v>
      </c>
      <c r="D132" s="203" t="str">
        <f>IF(AND(Planungsübersicht!$E134&gt;1990,TYPE(Planungsübersicht!$E134)=1,NOT(Planungsübersicht!$F134="Umsetzung nicht möglich")), Planungsübersicht!E134," ")</f>
        <v xml:space="preserve"> </v>
      </c>
      <c r="E132" s="203" t="str">
        <f>IF(AND(Planungsübersicht!$E134&gt;1990,TYPE(Planungsübersicht!$E134)=1,NOT(Planungsübersicht!$F134="Umsetzung nicht möglich")), Planungsübersicht!F134," ")</f>
        <v xml:space="preserve"> </v>
      </c>
      <c r="F132" s="203" t="str">
        <f>IF(AND(Planungsübersicht!$E134&gt;1990,TYPE(Planungsübersicht!$E134)=1,NOT(Planungsübersicht!$F134="Umsetzung nicht möglich")), Planungsübersicht!G134," ")</f>
        <v xml:space="preserve"> </v>
      </c>
      <c r="G132" s="203" t="str">
        <f>IF(AND(Planungsübersicht!$E134&gt;1990,TYPE(Planungsübersicht!$E134)=1,NOT(Planungsübersicht!$F134="Umsetzung nicht möglich")), Planungsübersicht!H134," ")</f>
        <v xml:space="preserve"> </v>
      </c>
      <c r="H132" s="203" t="str">
        <f>IF(AND(Planungsübersicht!$E134&gt;1990,TYPE(Planungsübersicht!$E134)=1,NOT(Planungsübersicht!$F134="Umsetzung nicht möglich")), MAX(Planungsübersicht!I134:Z134)," ")</f>
        <v xml:space="preserve"> </v>
      </c>
    </row>
    <row r="133" spans="2:8">
      <c r="B133" s="203" t="str">
        <f>IF(AND(Planungsübersicht!$E135&gt;1990,TYPE(Planungsübersicht!$E135)=1,NOT(Planungsübersicht!$F135="Umsetzung nicht möglich")), Planungsübersicht!C135," ")</f>
        <v xml:space="preserve"> </v>
      </c>
      <c r="C133" s="203" t="str">
        <f>IF(AND(Planungsübersicht!$E135&gt;1990,TYPE(Planungsübersicht!$E135)=1,NOT(Planungsübersicht!$F135="Umsetzung nicht möglich")), Planungsübersicht!D135," ")</f>
        <v xml:space="preserve"> </v>
      </c>
      <c r="D133" s="203" t="str">
        <f>IF(AND(Planungsübersicht!$E135&gt;1990,TYPE(Planungsübersicht!$E135)=1,NOT(Planungsübersicht!$F135="Umsetzung nicht möglich")), Planungsübersicht!E135," ")</f>
        <v xml:space="preserve"> </v>
      </c>
      <c r="E133" s="203" t="str">
        <f>IF(AND(Planungsübersicht!$E135&gt;1990,TYPE(Planungsübersicht!$E135)=1,NOT(Planungsübersicht!$F135="Umsetzung nicht möglich")), Planungsübersicht!F135," ")</f>
        <v xml:space="preserve"> </v>
      </c>
      <c r="F133" s="203" t="str">
        <f>IF(AND(Planungsübersicht!$E135&gt;1990,TYPE(Planungsübersicht!$E135)=1,NOT(Planungsübersicht!$F135="Umsetzung nicht möglich")), Planungsübersicht!G135," ")</f>
        <v xml:space="preserve"> </v>
      </c>
      <c r="G133" s="203" t="str">
        <f>IF(AND(Planungsübersicht!$E135&gt;1990,TYPE(Planungsübersicht!$E135)=1,NOT(Planungsübersicht!$F135="Umsetzung nicht möglich")), Planungsübersicht!H135," ")</f>
        <v xml:space="preserve"> </v>
      </c>
      <c r="H133" s="203" t="str">
        <f>IF(AND(Planungsübersicht!$E135&gt;1990,TYPE(Planungsübersicht!$E135)=1,NOT(Planungsübersicht!$F135="Umsetzung nicht möglich")), MAX(Planungsübersicht!I135:Z135)," ")</f>
        <v xml:space="preserve"> </v>
      </c>
    </row>
    <row r="134" spans="2:8">
      <c r="B134" s="203" t="str">
        <f>IF(AND(Planungsübersicht!$E136&gt;1990,TYPE(Planungsübersicht!$E136)=1,NOT(Planungsübersicht!$F136="Umsetzung nicht möglich")), Planungsübersicht!C136," ")</f>
        <v xml:space="preserve"> </v>
      </c>
      <c r="C134" s="203" t="str">
        <f>IF(AND(Planungsübersicht!$E136&gt;1990,TYPE(Planungsübersicht!$E136)=1,NOT(Planungsübersicht!$F136="Umsetzung nicht möglich")), Planungsübersicht!D136," ")</f>
        <v xml:space="preserve"> </v>
      </c>
      <c r="D134" s="203" t="str">
        <f>IF(AND(Planungsübersicht!$E136&gt;1990,TYPE(Planungsübersicht!$E136)=1,NOT(Planungsübersicht!$F136="Umsetzung nicht möglich")), Planungsübersicht!E136," ")</f>
        <v xml:space="preserve"> </v>
      </c>
      <c r="E134" s="203" t="str">
        <f>IF(AND(Planungsübersicht!$E136&gt;1990,TYPE(Planungsübersicht!$E136)=1,NOT(Planungsübersicht!$F136="Umsetzung nicht möglich")), Planungsübersicht!F136," ")</f>
        <v xml:space="preserve"> </v>
      </c>
      <c r="F134" s="203" t="str">
        <f>IF(AND(Planungsübersicht!$E136&gt;1990,TYPE(Planungsübersicht!$E136)=1,NOT(Planungsübersicht!$F136="Umsetzung nicht möglich")), Planungsübersicht!G136," ")</f>
        <v xml:space="preserve"> </v>
      </c>
      <c r="G134" s="203" t="str">
        <f>IF(AND(Planungsübersicht!$E136&gt;1990,TYPE(Planungsübersicht!$E136)=1,NOT(Planungsübersicht!$F136="Umsetzung nicht möglich")), Planungsübersicht!H136," ")</f>
        <v xml:space="preserve"> </v>
      </c>
      <c r="H134" s="203" t="str">
        <f>IF(AND(Planungsübersicht!$E136&gt;1990,TYPE(Planungsübersicht!$E136)=1,NOT(Planungsübersicht!$F136="Umsetzung nicht möglich")), MAX(Planungsübersicht!I136:Z136)," ")</f>
        <v xml:space="preserve"> </v>
      </c>
    </row>
    <row r="135" spans="2:8">
      <c r="B135" s="203" t="str">
        <f>IF(AND(Planungsübersicht!$E137&gt;1990,TYPE(Planungsübersicht!$E137)=1,NOT(Planungsübersicht!$F137="Umsetzung nicht möglich")), Planungsübersicht!C137," ")</f>
        <v xml:space="preserve"> </v>
      </c>
      <c r="C135" s="203" t="str">
        <f>IF(AND(Planungsübersicht!$E137&gt;1990,TYPE(Planungsübersicht!$E137)=1,NOT(Planungsübersicht!$F137="Umsetzung nicht möglich")), Planungsübersicht!D137," ")</f>
        <v xml:space="preserve"> </v>
      </c>
      <c r="D135" s="203" t="str">
        <f>IF(AND(Planungsübersicht!$E137&gt;1990,TYPE(Planungsübersicht!$E137)=1,NOT(Planungsübersicht!$F137="Umsetzung nicht möglich")), Planungsübersicht!E137," ")</f>
        <v xml:space="preserve"> </v>
      </c>
      <c r="E135" s="203" t="str">
        <f>IF(AND(Planungsübersicht!$E137&gt;1990,TYPE(Planungsübersicht!$E137)=1,NOT(Planungsübersicht!$F137="Umsetzung nicht möglich")), Planungsübersicht!F137," ")</f>
        <v xml:space="preserve"> </v>
      </c>
      <c r="F135" s="203" t="str">
        <f>IF(AND(Planungsübersicht!$E137&gt;1990,TYPE(Planungsübersicht!$E137)=1,NOT(Planungsübersicht!$F137="Umsetzung nicht möglich")), Planungsübersicht!G137," ")</f>
        <v xml:space="preserve"> </v>
      </c>
      <c r="G135" s="203" t="str">
        <f>IF(AND(Planungsübersicht!$E137&gt;1990,TYPE(Planungsübersicht!$E137)=1,NOT(Planungsübersicht!$F137="Umsetzung nicht möglich")), Planungsübersicht!H137," ")</f>
        <v xml:space="preserve"> </v>
      </c>
      <c r="H135" s="203" t="str">
        <f>IF(AND(Planungsübersicht!$E137&gt;1990,TYPE(Planungsübersicht!$E137)=1,NOT(Planungsübersicht!$F137="Umsetzung nicht möglich")), MAX(Planungsübersicht!I137:Z137)," ")</f>
        <v xml:space="preserve"> </v>
      </c>
    </row>
    <row r="136" spans="2:8">
      <c r="B136" s="203" t="str">
        <f>IF(AND(Planungsübersicht!$E138&gt;1990,TYPE(Planungsübersicht!$E138)=1,NOT(Planungsübersicht!$F138="Umsetzung nicht möglich")), Planungsübersicht!C138," ")</f>
        <v xml:space="preserve"> </v>
      </c>
      <c r="C136" s="203" t="str">
        <f>IF(AND(Planungsübersicht!$E138&gt;1990,TYPE(Planungsübersicht!$E138)=1,NOT(Planungsübersicht!$F138="Umsetzung nicht möglich")), Planungsübersicht!D138," ")</f>
        <v xml:space="preserve"> </v>
      </c>
      <c r="D136" s="203" t="str">
        <f>IF(AND(Planungsübersicht!$E138&gt;1990,TYPE(Planungsübersicht!$E138)=1,NOT(Planungsübersicht!$F138="Umsetzung nicht möglich")), Planungsübersicht!E138," ")</f>
        <v xml:space="preserve"> </v>
      </c>
      <c r="E136" s="203" t="str">
        <f>IF(AND(Planungsübersicht!$E138&gt;1990,TYPE(Planungsübersicht!$E138)=1,NOT(Planungsübersicht!$F138="Umsetzung nicht möglich")), Planungsübersicht!F138," ")</f>
        <v xml:space="preserve"> </v>
      </c>
      <c r="F136" s="203" t="str">
        <f>IF(AND(Planungsübersicht!$E138&gt;1990,TYPE(Planungsübersicht!$E138)=1,NOT(Planungsübersicht!$F138="Umsetzung nicht möglich")), Planungsübersicht!G138," ")</f>
        <v xml:space="preserve"> </v>
      </c>
      <c r="G136" s="203" t="str">
        <f>IF(AND(Planungsübersicht!$E138&gt;1990,TYPE(Planungsübersicht!$E138)=1,NOT(Planungsübersicht!$F138="Umsetzung nicht möglich")), Planungsübersicht!H138," ")</f>
        <v xml:space="preserve"> </v>
      </c>
      <c r="H136" s="203" t="str">
        <f>IF(AND(Planungsübersicht!$E138&gt;1990,TYPE(Planungsübersicht!$E138)=1,NOT(Planungsübersicht!$F138="Umsetzung nicht möglich")), MAX(Planungsübersicht!I138:Z138)," ")</f>
        <v xml:space="preserve"> </v>
      </c>
    </row>
    <row r="137" spans="2:8">
      <c r="B137" s="203" t="str">
        <f>IF(AND(Planungsübersicht!$E139&gt;1990,TYPE(Planungsübersicht!$E139)=1,NOT(Planungsübersicht!$F139="Umsetzung nicht möglich")), Planungsübersicht!C139," ")</f>
        <v xml:space="preserve"> </v>
      </c>
      <c r="C137" s="203" t="str">
        <f>IF(AND(Planungsübersicht!$E139&gt;1990,TYPE(Planungsübersicht!$E139)=1,NOT(Planungsübersicht!$F139="Umsetzung nicht möglich")), Planungsübersicht!D139," ")</f>
        <v xml:space="preserve"> </v>
      </c>
      <c r="D137" s="203" t="str">
        <f>IF(AND(Planungsübersicht!$E139&gt;1990,TYPE(Planungsübersicht!$E139)=1,NOT(Planungsübersicht!$F139="Umsetzung nicht möglich")), Planungsübersicht!E139," ")</f>
        <v xml:space="preserve"> </v>
      </c>
      <c r="E137" s="203" t="str">
        <f>IF(AND(Planungsübersicht!$E139&gt;1990,TYPE(Planungsübersicht!$E139)=1,NOT(Planungsübersicht!$F139="Umsetzung nicht möglich")), Planungsübersicht!F139," ")</f>
        <v xml:space="preserve"> </v>
      </c>
      <c r="F137" s="203" t="str">
        <f>IF(AND(Planungsübersicht!$E139&gt;1990,TYPE(Planungsübersicht!$E139)=1,NOT(Planungsübersicht!$F139="Umsetzung nicht möglich")), Planungsübersicht!G139," ")</f>
        <v xml:space="preserve"> </v>
      </c>
      <c r="G137" s="203" t="str">
        <f>IF(AND(Planungsübersicht!$E139&gt;1990,TYPE(Planungsübersicht!$E139)=1,NOT(Planungsübersicht!$F139="Umsetzung nicht möglich")), Planungsübersicht!H139," ")</f>
        <v xml:space="preserve"> </v>
      </c>
      <c r="H137" s="203" t="str">
        <f>IF(AND(Planungsübersicht!$E139&gt;1990,TYPE(Planungsübersicht!$E139)=1,NOT(Planungsübersicht!$F139="Umsetzung nicht möglich")), MAX(Planungsübersicht!I139:Z139)," ")</f>
        <v xml:space="preserve"> </v>
      </c>
    </row>
    <row r="138" spans="2:8">
      <c r="B138" s="203" t="str">
        <f>IF(AND(Planungsübersicht!$E140&gt;1990,TYPE(Planungsübersicht!$E140)=1,NOT(Planungsübersicht!$F140="Umsetzung nicht möglich")), Planungsübersicht!C140," ")</f>
        <v xml:space="preserve"> </v>
      </c>
      <c r="C138" s="203" t="str">
        <f>IF(AND(Planungsübersicht!$E140&gt;1990,TYPE(Planungsübersicht!$E140)=1,NOT(Planungsübersicht!$F140="Umsetzung nicht möglich")), Planungsübersicht!D140," ")</f>
        <v xml:space="preserve"> </v>
      </c>
      <c r="D138" s="203" t="str">
        <f>IF(AND(Planungsübersicht!$E140&gt;1990,TYPE(Planungsübersicht!$E140)=1,NOT(Planungsübersicht!$F140="Umsetzung nicht möglich")), Planungsübersicht!E140," ")</f>
        <v xml:space="preserve"> </v>
      </c>
      <c r="E138" s="203" t="str">
        <f>IF(AND(Planungsübersicht!$E140&gt;1990,TYPE(Planungsübersicht!$E140)=1,NOT(Planungsübersicht!$F140="Umsetzung nicht möglich")), Planungsübersicht!F140," ")</f>
        <v xml:space="preserve"> </v>
      </c>
      <c r="F138" s="203" t="str">
        <f>IF(AND(Planungsübersicht!$E140&gt;1990,TYPE(Planungsübersicht!$E140)=1,NOT(Planungsübersicht!$F140="Umsetzung nicht möglich")), Planungsübersicht!G140," ")</f>
        <v xml:space="preserve"> </v>
      </c>
      <c r="G138" s="203" t="str">
        <f>IF(AND(Planungsübersicht!$E140&gt;1990,TYPE(Planungsübersicht!$E140)=1,NOT(Planungsübersicht!$F140="Umsetzung nicht möglich")), Planungsübersicht!H140," ")</f>
        <v xml:space="preserve"> </v>
      </c>
      <c r="H138" s="203" t="str">
        <f>IF(AND(Planungsübersicht!$E140&gt;1990,TYPE(Planungsübersicht!$E140)=1,NOT(Planungsübersicht!$F140="Umsetzung nicht möglich")), MAX(Planungsübersicht!I140:Z140)," ")</f>
        <v xml:space="preserve"> </v>
      </c>
    </row>
    <row r="139" spans="2:8">
      <c r="B139" s="203" t="str">
        <f>IF(AND(Planungsübersicht!$E141&gt;1990,TYPE(Planungsübersicht!$E141)=1,NOT(Planungsübersicht!$F141="Umsetzung nicht möglich")), Planungsübersicht!C141," ")</f>
        <v xml:space="preserve"> </v>
      </c>
      <c r="C139" s="203" t="str">
        <f>IF(AND(Planungsübersicht!$E141&gt;1990,TYPE(Planungsübersicht!$E141)=1,NOT(Planungsübersicht!$F141="Umsetzung nicht möglich")), Planungsübersicht!D141," ")</f>
        <v xml:space="preserve"> </v>
      </c>
      <c r="D139" s="203" t="str">
        <f>IF(AND(Planungsübersicht!$E141&gt;1990,TYPE(Planungsübersicht!$E141)=1,NOT(Planungsübersicht!$F141="Umsetzung nicht möglich")), Planungsübersicht!E141," ")</f>
        <v xml:space="preserve"> </v>
      </c>
      <c r="E139" s="203" t="str">
        <f>IF(AND(Planungsübersicht!$E141&gt;1990,TYPE(Planungsübersicht!$E141)=1,NOT(Planungsübersicht!$F141="Umsetzung nicht möglich")), Planungsübersicht!F141," ")</f>
        <v xml:space="preserve"> </v>
      </c>
      <c r="F139" s="203" t="str">
        <f>IF(AND(Planungsübersicht!$E141&gt;1990,TYPE(Planungsübersicht!$E141)=1,NOT(Planungsübersicht!$F141="Umsetzung nicht möglich")), Planungsübersicht!G141," ")</f>
        <v xml:space="preserve"> </v>
      </c>
      <c r="G139" s="203" t="str">
        <f>IF(AND(Planungsübersicht!$E141&gt;1990,TYPE(Planungsübersicht!$E141)=1,NOT(Planungsübersicht!$F141="Umsetzung nicht möglich")), Planungsübersicht!H141," ")</f>
        <v xml:space="preserve"> </v>
      </c>
      <c r="H139" s="203" t="str">
        <f>IF(AND(Planungsübersicht!$E141&gt;1990,TYPE(Planungsübersicht!$E141)=1,NOT(Planungsübersicht!$F141="Umsetzung nicht möglich")), MAX(Planungsübersicht!I141:Z141)," ")</f>
        <v xml:space="preserve"> </v>
      </c>
    </row>
    <row r="140" spans="2:8">
      <c r="B140" s="203" t="str">
        <f>IF(AND(Planungsübersicht!$E142&gt;1990,TYPE(Planungsübersicht!$E142)=1,NOT(Planungsübersicht!$F142="Umsetzung nicht möglich")), Planungsübersicht!C142," ")</f>
        <v xml:space="preserve"> </v>
      </c>
      <c r="C140" s="203" t="str">
        <f>IF(AND(Planungsübersicht!$E142&gt;1990,TYPE(Planungsübersicht!$E142)=1,NOT(Planungsübersicht!$F142="Umsetzung nicht möglich")), Planungsübersicht!D142," ")</f>
        <v xml:space="preserve"> </v>
      </c>
      <c r="D140" s="203" t="str">
        <f>IF(AND(Planungsübersicht!$E142&gt;1990,TYPE(Planungsübersicht!$E142)=1,NOT(Planungsübersicht!$F142="Umsetzung nicht möglich")), Planungsübersicht!E142," ")</f>
        <v xml:space="preserve"> </v>
      </c>
      <c r="E140" s="203" t="str">
        <f>IF(AND(Planungsübersicht!$E142&gt;1990,TYPE(Planungsübersicht!$E142)=1,NOT(Planungsübersicht!$F142="Umsetzung nicht möglich")), Planungsübersicht!F142," ")</f>
        <v xml:space="preserve"> </v>
      </c>
      <c r="F140" s="203" t="str">
        <f>IF(AND(Planungsübersicht!$E142&gt;1990,TYPE(Planungsübersicht!$E142)=1,NOT(Planungsübersicht!$F142="Umsetzung nicht möglich")), Planungsübersicht!G142," ")</f>
        <v xml:space="preserve"> </v>
      </c>
      <c r="G140" s="203" t="str">
        <f>IF(AND(Planungsübersicht!$E142&gt;1990,TYPE(Planungsübersicht!$E142)=1,NOT(Planungsübersicht!$F142="Umsetzung nicht möglich")), Planungsübersicht!H142," ")</f>
        <v xml:space="preserve"> </v>
      </c>
      <c r="H140" s="203" t="str">
        <f>IF(AND(Planungsübersicht!$E142&gt;1990,TYPE(Planungsübersicht!$E142)=1,NOT(Planungsübersicht!$F142="Umsetzung nicht möglich")), MAX(Planungsübersicht!I142:Z142)," ")</f>
        <v xml:space="preserve"> </v>
      </c>
    </row>
    <row r="141" spans="2:8">
      <c r="B141" s="203" t="str">
        <f>IF(AND(Planungsübersicht!$E143&gt;1990,TYPE(Planungsübersicht!$E143)=1,NOT(Planungsübersicht!$F143="Umsetzung nicht möglich")), Planungsübersicht!C143," ")</f>
        <v xml:space="preserve"> </v>
      </c>
      <c r="C141" s="203" t="str">
        <f>IF(AND(Planungsübersicht!$E143&gt;1990,TYPE(Planungsübersicht!$E143)=1,NOT(Planungsübersicht!$F143="Umsetzung nicht möglich")), Planungsübersicht!D143," ")</f>
        <v xml:space="preserve"> </v>
      </c>
      <c r="D141" s="203" t="str">
        <f>IF(AND(Planungsübersicht!$E143&gt;1990,TYPE(Planungsübersicht!$E143)=1,NOT(Planungsübersicht!$F143="Umsetzung nicht möglich")), Planungsübersicht!E143," ")</f>
        <v xml:space="preserve"> </v>
      </c>
      <c r="E141" s="203" t="str">
        <f>IF(AND(Planungsübersicht!$E143&gt;1990,TYPE(Planungsübersicht!$E143)=1,NOT(Planungsübersicht!$F143="Umsetzung nicht möglich")), Planungsübersicht!F143," ")</f>
        <v xml:space="preserve"> </v>
      </c>
      <c r="F141" s="203" t="str">
        <f>IF(AND(Planungsübersicht!$E143&gt;1990,TYPE(Planungsübersicht!$E143)=1,NOT(Planungsübersicht!$F143="Umsetzung nicht möglich")), Planungsübersicht!G143," ")</f>
        <v xml:space="preserve"> </v>
      </c>
      <c r="G141" s="203" t="str">
        <f>IF(AND(Planungsübersicht!$E143&gt;1990,TYPE(Planungsübersicht!$E143)=1,NOT(Planungsübersicht!$F143="Umsetzung nicht möglich")), Planungsübersicht!H143," ")</f>
        <v xml:space="preserve"> </v>
      </c>
      <c r="H141" s="203" t="str">
        <f>IF(AND(Planungsübersicht!$E143&gt;1990,TYPE(Planungsübersicht!$E143)=1,NOT(Planungsübersicht!$F143="Umsetzung nicht möglich")), MAX(Planungsübersicht!I143:Z143)," ")</f>
        <v xml:space="preserve"> </v>
      </c>
    </row>
    <row r="142" spans="2:8">
      <c r="B142" s="203" t="str">
        <f>IF(AND(Planungsübersicht!$E145&gt;1990,TYPE(Planungsübersicht!$E145)=1,NOT(Planungsübersicht!$F145="Umsetzung nicht möglich")), Planungsübersicht!C145," ")</f>
        <v xml:space="preserve"> </v>
      </c>
      <c r="C142" s="203" t="str">
        <f>IF(AND(Planungsübersicht!$E145&gt;1990,TYPE(Planungsübersicht!$E145)=1,NOT(Planungsübersicht!$F145="Umsetzung nicht möglich")), Planungsübersicht!D145," ")</f>
        <v xml:space="preserve"> </v>
      </c>
      <c r="D142" s="203" t="str">
        <f>IF(AND(Planungsübersicht!$E145&gt;1990,TYPE(Planungsübersicht!$E145)=1,NOT(Planungsübersicht!$F145="Umsetzung nicht möglich")), Planungsübersicht!E145," ")</f>
        <v xml:space="preserve"> </v>
      </c>
      <c r="E142" s="203" t="str">
        <f>IF(AND(Planungsübersicht!$E145&gt;1990,TYPE(Planungsübersicht!$E145)=1,NOT(Planungsübersicht!$F145="Umsetzung nicht möglich")), Planungsübersicht!F145," ")</f>
        <v xml:space="preserve"> </v>
      </c>
      <c r="F142" s="203" t="str">
        <f>IF(AND(Planungsübersicht!$E145&gt;1990,TYPE(Planungsübersicht!$E145)=1,NOT(Planungsübersicht!$F145="Umsetzung nicht möglich")), Planungsübersicht!G145," ")</f>
        <v xml:space="preserve"> </v>
      </c>
      <c r="G142" s="203" t="str">
        <f>IF(AND(Planungsübersicht!$E145&gt;1990,TYPE(Planungsübersicht!$E145)=1,NOT(Planungsübersicht!$F145="Umsetzung nicht möglich")), Planungsübersicht!H145," ")</f>
        <v xml:space="preserve"> </v>
      </c>
      <c r="H142" s="203" t="str">
        <f>IF(AND(Planungsübersicht!$E145&gt;1990,TYPE(Planungsübersicht!$E145)=1,NOT(Planungsübersicht!$F145="Umsetzung nicht möglich")), MAX(Planungsübersicht!I145:Z145)," ")</f>
        <v xml:space="preserve"> </v>
      </c>
    </row>
    <row r="143" spans="2:8">
      <c r="B143" s="203" t="str">
        <f>IF(AND(Planungsübersicht!$E147&gt;1990,TYPE(Planungsübersicht!$E147)=1,NOT(Planungsübersicht!$F147="Umsetzung nicht möglich")), Planungsübersicht!C147," ")</f>
        <v xml:space="preserve"> </v>
      </c>
      <c r="C143" s="203" t="str">
        <f>IF(AND(Planungsübersicht!$E147&gt;1990,TYPE(Planungsübersicht!$E147)=1,NOT(Planungsübersicht!$F147="Umsetzung nicht möglich")), Planungsübersicht!D147," ")</f>
        <v xml:space="preserve"> </v>
      </c>
      <c r="D143" s="203" t="str">
        <f>IF(AND(Planungsübersicht!$E147&gt;1990,TYPE(Planungsübersicht!$E147)=1,NOT(Planungsübersicht!$F147="Umsetzung nicht möglich")), Planungsübersicht!E147," ")</f>
        <v xml:space="preserve"> </v>
      </c>
      <c r="E143" s="203" t="str">
        <f>IF(AND(Planungsübersicht!$E147&gt;1990,TYPE(Planungsübersicht!$E147)=1,NOT(Planungsübersicht!$F147="Umsetzung nicht möglich")), Planungsübersicht!F147," ")</f>
        <v xml:space="preserve"> </v>
      </c>
      <c r="F143" s="203" t="str">
        <f>IF(AND(Planungsübersicht!$E147&gt;1990,TYPE(Planungsübersicht!$E147)=1,NOT(Planungsübersicht!$F147="Umsetzung nicht möglich")), Planungsübersicht!G147," ")</f>
        <v xml:space="preserve"> </v>
      </c>
      <c r="G143" s="203" t="str">
        <f>IF(AND(Planungsübersicht!$E147&gt;1990,TYPE(Planungsübersicht!$E147)=1,NOT(Planungsübersicht!$F147="Umsetzung nicht möglich")), Planungsübersicht!H147," ")</f>
        <v xml:space="preserve"> </v>
      </c>
      <c r="H143" s="203" t="str">
        <f>IF(AND(Planungsübersicht!$E147&gt;1990,TYPE(Planungsübersicht!$E147)=1,NOT(Planungsübersicht!$F147="Umsetzung nicht möglich")), MAX(Planungsübersicht!I147:Z147)," ")</f>
        <v xml:space="preserve"> </v>
      </c>
    </row>
    <row r="144" spans="2:8">
      <c r="B144" s="203" t="str">
        <f>IF(AND(Planungsübersicht!$E149&gt;1990,TYPE(Planungsübersicht!$E149)=1,NOT(Planungsübersicht!$F149="Umsetzung nicht möglich")), Planungsübersicht!C149," ")</f>
        <v xml:space="preserve"> </v>
      </c>
      <c r="C144" s="203" t="str">
        <f>IF(AND(Planungsübersicht!$E149&gt;1990,TYPE(Planungsübersicht!$E149)=1,NOT(Planungsübersicht!$F149="Umsetzung nicht möglich")), Planungsübersicht!D149," ")</f>
        <v xml:space="preserve"> </v>
      </c>
      <c r="D144" s="203" t="str">
        <f>IF(AND(Planungsübersicht!$E149&gt;1990,TYPE(Planungsübersicht!$E149)=1,NOT(Planungsübersicht!$F149="Umsetzung nicht möglich")), Planungsübersicht!E149," ")</f>
        <v xml:space="preserve"> </v>
      </c>
      <c r="E144" s="203" t="str">
        <f>IF(AND(Planungsübersicht!$E149&gt;1990,TYPE(Planungsübersicht!$E149)=1,NOT(Planungsübersicht!$F149="Umsetzung nicht möglich")), Planungsübersicht!F149," ")</f>
        <v xml:space="preserve"> </v>
      </c>
      <c r="F144" s="203" t="str">
        <f>IF(AND(Planungsübersicht!$E149&gt;1990,TYPE(Planungsübersicht!$E149)=1,NOT(Planungsübersicht!$F149="Umsetzung nicht möglich")), Planungsübersicht!G149," ")</f>
        <v xml:space="preserve"> </v>
      </c>
      <c r="G144" s="203" t="str">
        <f>IF(AND(Planungsübersicht!$E149&gt;1990,TYPE(Planungsübersicht!$E149)=1,NOT(Planungsübersicht!$F149="Umsetzung nicht möglich")), Planungsübersicht!H149," ")</f>
        <v xml:space="preserve"> </v>
      </c>
      <c r="H144" s="203" t="str">
        <f>IF(AND(Planungsübersicht!$E149&gt;1990,TYPE(Planungsübersicht!$E149)=1,NOT(Planungsübersicht!$F149="Umsetzung nicht möglich")), MAX(Planungsübersicht!I149:Z149)," ")</f>
        <v xml:space="preserve"> </v>
      </c>
    </row>
    <row r="145" spans="2:8">
      <c r="B145" s="203" t="str">
        <f>IF(AND(Planungsübersicht!$E151&gt;1990,TYPE(Planungsübersicht!$E151)=1,NOT(Planungsübersicht!$F151="Umsetzung nicht möglich")), Planungsübersicht!C151," ")</f>
        <v xml:space="preserve"> </v>
      </c>
      <c r="C145" s="203" t="str">
        <f>IF(AND(Planungsübersicht!$E151&gt;1990,TYPE(Planungsübersicht!$E151)=1,NOT(Planungsübersicht!$F151="Umsetzung nicht möglich")), Planungsübersicht!D151," ")</f>
        <v xml:space="preserve"> </v>
      </c>
      <c r="D145" s="203" t="str">
        <f>IF(AND(Planungsübersicht!$E151&gt;1990,TYPE(Planungsübersicht!$E151)=1,NOT(Planungsübersicht!$F151="Umsetzung nicht möglich")), Planungsübersicht!E151," ")</f>
        <v xml:space="preserve"> </v>
      </c>
      <c r="E145" s="203" t="str">
        <f>IF(AND(Planungsübersicht!$E151&gt;1990,TYPE(Planungsübersicht!$E151)=1,NOT(Planungsübersicht!$F151="Umsetzung nicht möglich")), Planungsübersicht!F151," ")</f>
        <v xml:space="preserve"> </v>
      </c>
      <c r="F145" s="203" t="str">
        <f>IF(AND(Planungsübersicht!$E151&gt;1990,TYPE(Planungsübersicht!$E151)=1,NOT(Planungsübersicht!$F151="Umsetzung nicht möglich")), Planungsübersicht!G151," ")</f>
        <v xml:space="preserve"> </v>
      </c>
      <c r="G145" s="203" t="str">
        <f>IF(AND(Planungsübersicht!$E151&gt;1990,TYPE(Planungsübersicht!$E151)=1,NOT(Planungsübersicht!$F151="Umsetzung nicht möglich")), Planungsübersicht!H151," ")</f>
        <v xml:space="preserve"> </v>
      </c>
      <c r="H145" s="203" t="str">
        <f>IF(AND(Planungsübersicht!$E151&gt;1990,TYPE(Planungsübersicht!$E151)=1,NOT(Planungsübersicht!$F151="Umsetzung nicht möglich")), MAX(Planungsübersicht!I151:Z151)," ")</f>
        <v xml:space="preserve"> </v>
      </c>
    </row>
    <row r="146" spans="2:8">
      <c r="B146" s="203" t="str">
        <f>IF(AND(Planungsübersicht!$E153&gt;1990,TYPE(Planungsübersicht!$E153)=1,NOT(Planungsübersicht!$F153="Umsetzung nicht möglich")), Planungsübersicht!C153," ")</f>
        <v xml:space="preserve"> </v>
      </c>
      <c r="C146" s="203" t="str">
        <f>IF(AND(Planungsübersicht!$E153&gt;1990,TYPE(Planungsübersicht!$E153)=1,NOT(Planungsübersicht!$F153="Umsetzung nicht möglich")), Planungsübersicht!D153," ")</f>
        <v xml:space="preserve"> </v>
      </c>
      <c r="D146" s="203" t="str">
        <f>IF(AND(Planungsübersicht!$E153&gt;1990,TYPE(Planungsübersicht!$E153)=1,NOT(Planungsübersicht!$F153="Umsetzung nicht möglich")), Planungsübersicht!E153," ")</f>
        <v xml:space="preserve"> </v>
      </c>
      <c r="E146" s="203" t="str">
        <f>IF(AND(Planungsübersicht!$E153&gt;1990,TYPE(Planungsübersicht!$E153)=1,NOT(Planungsübersicht!$F153="Umsetzung nicht möglich")), Planungsübersicht!F153," ")</f>
        <v xml:space="preserve"> </v>
      </c>
      <c r="F146" s="203" t="str">
        <f>IF(AND(Planungsübersicht!$E153&gt;1990,TYPE(Planungsübersicht!$E153)=1,NOT(Planungsübersicht!$F153="Umsetzung nicht möglich")), Planungsübersicht!G153," ")</f>
        <v xml:space="preserve"> </v>
      </c>
      <c r="G146" s="203" t="str">
        <f>IF(AND(Planungsübersicht!$E153&gt;1990,TYPE(Planungsübersicht!$E153)=1,NOT(Planungsübersicht!$F153="Umsetzung nicht möglich")), Planungsübersicht!H153," ")</f>
        <v xml:space="preserve"> </v>
      </c>
      <c r="H146" s="203" t="str">
        <f>IF(AND(Planungsübersicht!$E153&gt;1990,TYPE(Planungsübersicht!$E153)=1,NOT(Planungsübersicht!$F153="Umsetzung nicht möglich")), MAX(Planungsübersicht!I153:Z153)," ")</f>
        <v xml:space="preserve"> </v>
      </c>
    </row>
    <row r="147" spans="2:8">
      <c r="B147" s="203" t="str">
        <f>IF(AND(Planungsübersicht!$E155&gt;1990,TYPE(Planungsübersicht!$E155)=1,NOT(Planungsübersicht!$F155="Umsetzung nicht möglich")), Planungsübersicht!C155," ")</f>
        <v xml:space="preserve"> </v>
      </c>
      <c r="C147" s="203" t="str">
        <f>IF(AND(Planungsübersicht!$E155&gt;1990,TYPE(Planungsübersicht!$E155)=1,NOT(Planungsübersicht!$F155="Umsetzung nicht möglich")), Planungsübersicht!D155," ")</f>
        <v xml:space="preserve"> </v>
      </c>
      <c r="D147" s="203" t="str">
        <f>IF(AND(Planungsübersicht!$E155&gt;1990,TYPE(Planungsübersicht!$E155)=1,NOT(Planungsübersicht!$F155="Umsetzung nicht möglich")), Planungsübersicht!E155," ")</f>
        <v xml:space="preserve"> </v>
      </c>
      <c r="E147" s="203" t="str">
        <f>IF(AND(Planungsübersicht!$E155&gt;1990,TYPE(Planungsübersicht!$E155)=1,NOT(Planungsübersicht!$F155="Umsetzung nicht möglich")), Planungsübersicht!F155," ")</f>
        <v xml:space="preserve"> </v>
      </c>
      <c r="F147" s="203" t="str">
        <f>IF(AND(Planungsübersicht!$E155&gt;1990,TYPE(Planungsübersicht!$E155)=1,NOT(Planungsübersicht!$F155="Umsetzung nicht möglich")), Planungsübersicht!G155," ")</f>
        <v xml:space="preserve"> </v>
      </c>
      <c r="G147" s="203" t="str">
        <f>IF(AND(Planungsübersicht!$E155&gt;1990,TYPE(Planungsübersicht!$E155)=1,NOT(Planungsübersicht!$F155="Umsetzung nicht möglich")), Planungsübersicht!H155," ")</f>
        <v xml:space="preserve"> </v>
      </c>
      <c r="H147" s="203" t="str">
        <f>IF(AND(Planungsübersicht!$E155&gt;1990,TYPE(Planungsübersicht!$E155)=1,NOT(Planungsübersicht!$F155="Umsetzung nicht möglich")), MAX(Planungsübersicht!I155:Z155)," ")</f>
        <v xml:space="preserve"> </v>
      </c>
    </row>
    <row r="148" spans="2:8">
      <c r="B148" s="203" t="str">
        <f>IF(AND(Planungsübersicht!$E157&gt;1990,TYPE(Planungsübersicht!$E157)=1,NOT(Planungsübersicht!$F157="Umsetzung nicht möglich")), Planungsübersicht!C157," ")</f>
        <v xml:space="preserve"> </v>
      </c>
      <c r="C148" s="203" t="str">
        <f>IF(AND(Planungsübersicht!$E157&gt;1990,TYPE(Planungsübersicht!$E157)=1,NOT(Planungsübersicht!$F157="Umsetzung nicht möglich")), Planungsübersicht!D157," ")</f>
        <v xml:space="preserve"> </v>
      </c>
      <c r="D148" s="203" t="str">
        <f>IF(AND(Planungsübersicht!$E157&gt;1990,TYPE(Planungsübersicht!$E157)=1,NOT(Planungsübersicht!$F157="Umsetzung nicht möglich")), Planungsübersicht!E157," ")</f>
        <v xml:space="preserve"> </v>
      </c>
      <c r="E148" s="203" t="str">
        <f>IF(AND(Planungsübersicht!$E157&gt;1990,TYPE(Planungsübersicht!$E157)=1,NOT(Planungsübersicht!$F157="Umsetzung nicht möglich")), Planungsübersicht!F157," ")</f>
        <v xml:space="preserve"> </v>
      </c>
      <c r="F148" s="203" t="str">
        <f>IF(AND(Planungsübersicht!$E157&gt;1990,TYPE(Planungsübersicht!$E157)=1,NOT(Planungsübersicht!$F157="Umsetzung nicht möglich")), Planungsübersicht!G157," ")</f>
        <v xml:space="preserve"> </v>
      </c>
      <c r="G148" s="203" t="str">
        <f>IF(AND(Planungsübersicht!$E157&gt;1990,TYPE(Planungsübersicht!$E157)=1,NOT(Planungsübersicht!$F157="Umsetzung nicht möglich")), Planungsübersicht!H157," ")</f>
        <v xml:space="preserve"> </v>
      </c>
      <c r="H148" s="203" t="str">
        <f>IF(AND(Planungsübersicht!$E157&gt;1990,TYPE(Planungsübersicht!$E157)=1,NOT(Planungsübersicht!$F157="Umsetzung nicht möglich")), MAX(Planungsübersicht!I157:Z157)," ")</f>
        <v xml:space="preserve"> </v>
      </c>
    </row>
    <row r="149" spans="2:8">
      <c r="B149" s="203" t="str">
        <f>IF(AND(Planungsübersicht!$E159&gt;1990,TYPE(Planungsübersicht!$E159)=1,NOT(Planungsübersicht!$F159="Umsetzung nicht möglich")), Planungsübersicht!C159," ")</f>
        <v xml:space="preserve"> </v>
      </c>
      <c r="C149" s="203" t="str">
        <f>IF(AND(Planungsübersicht!$E159&gt;1990,TYPE(Planungsübersicht!$E159)=1,NOT(Planungsübersicht!$F159="Umsetzung nicht möglich")), Planungsübersicht!D159," ")</f>
        <v xml:space="preserve"> </v>
      </c>
      <c r="D149" s="203" t="str">
        <f>IF(AND(Planungsübersicht!$E159&gt;1990,TYPE(Planungsübersicht!$E159)=1,NOT(Planungsübersicht!$F159="Umsetzung nicht möglich")), Planungsübersicht!E159," ")</f>
        <v xml:space="preserve"> </v>
      </c>
      <c r="E149" s="203" t="str">
        <f>IF(AND(Planungsübersicht!$E159&gt;1990,TYPE(Planungsübersicht!$E159)=1,NOT(Planungsübersicht!$F159="Umsetzung nicht möglich")), Planungsübersicht!F159," ")</f>
        <v xml:space="preserve"> </v>
      </c>
      <c r="F149" s="203" t="str">
        <f>IF(AND(Planungsübersicht!$E159&gt;1990,TYPE(Planungsübersicht!$E159)=1,NOT(Planungsübersicht!$F159="Umsetzung nicht möglich")), Planungsübersicht!G159," ")</f>
        <v xml:space="preserve"> </v>
      </c>
      <c r="G149" s="203" t="str">
        <f>IF(AND(Planungsübersicht!$E159&gt;1990,TYPE(Planungsübersicht!$E159)=1,NOT(Planungsübersicht!$F159="Umsetzung nicht möglich")), Planungsübersicht!H159," ")</f>
        <v xml:space="preserve"> </v>
      </c>
      <c r="H149" s="203" t="str">
        <f>IF(AND(Planungsübersicht!$E159&gt;1990,TYPE(Planungsübersicht!$E159)=1,NOT(Planungsübersicht!$F159="Umsetzung nicht möglich")), MAX(Planungsübersicht!I159:Z159)," ")</f>
        <v xml:space="preserve"> </v>
      </c>
    </row>
    <row r="150" spans="2:8">
      <c r="B150" s="203" t="str">
        <f>IF(AND(Planungsübersicht!$E161&gt;1990,TYPE(Planungsübersicht!$E161)=1,NOT(Planungsübersicht!$F161="Umsetzung nicht möglich")), Planungsübersicht!C161," ")</f>
        <v xml:space="preserve"> </v>
      </c>
      <c r="C150" s="203" t="str">
        <f>IF(AND(Planungsübersicht!$E161&gt;1990,TYPE(Planungsübersicht!$E161)=1,NOT(Planungsübersicht!$F161="Umsetzung nicht möglich")), Planungsübersicht!D161," ")</f>
        <v xml:space="preserve"> </v>
      </c>
      <c r="D150" s="203" t="str">
        <f>IF(AND(Planungsübersicht!$E161&gt;1990,TYPE(Planungsübersicht!$E161)=1,NOT(Planungsübersicht!$F161="Umsetzung nicht möglich")), Planungsübersicht!E161," ")</f>
        <v xml:space="preserve"> </v>
      </c>
      <c r="E150" s="203" t="str">
        <f>IF(AND(Planungsübersicht!$E161&gt;1990,TYPE(Planungsübersicht!$E161)=1,NOT(Planungsübersicht!$F161="Umsetzung nicht möglich")), Planungsübersicht!F161," ")</f>
        <v xml:space="preserve"> </v>
      </c>
      <c r="F150" s="203" t="str">
        <f>IF(AND(Planungsübersicht!$E161&gt;1990,TYPE(Planungsübersicht!$E161)=1,NOT(Planungsübersicht!$F161="Umsetzung nicht möglich")), Planungsübersicht!G161," ")</f>
        <v xml:space="preserve"> </v>
      </c>
      <c r="G150" s="203" t="str">
        <f>IF(AND(Planungsübersicht!$E161&gt;1990,TYPE(Planungsübersicht!$E161)=1,NOT(Planungsübersicht!$F161="Umsetzung nicht möglich")), Planungsübersicht!H161," ")</f>
        <v xml:space="preserve"> </v>
      </c>
      <c r="H150" s="203" t="str">
        <f>IF(AND(Planungsübersicht!$E161&gt;1990,TYPE(Planungsübersicht!$E161)=1,NOT(Planungsübersicht!$F161="Umsetzung nicht möglich")), MAX(Planungsübersicht!I161:Z161)," ")</f>
        <v xml:space="preserve"> </v>
      </c>
    </row>
    <row r="151" spans="2:8">
      <c r="B151" s="203" t="str">
        <f>IF(AND(Planungsübersicht!$E163&gt;1990,TYPE(Planungsübersicht!$E163)=1,NOT(Planungsübersicht!$F163="Umsetzung nicht möglich")), Planungsübersicht!C163," ")</f>
        <v xml:space="preserve"> </v>
      </c>
      <c r="C151" s="203" t="str">
        <f>IF(AND(Planungsübersicht!$E163&gt;1990,TYPE(Planungsübersicht!$E163)=1,NOT(Planungsübersicht!$F163="Umsetzung nicht möglich")), Planungsübersicht!D163," ")</f>
        <v xml:space="preserve"> </v>
      </c>
      <c r="D151" s="203" t="str">
        <f>IF(AND(Planungsübersicht!$E163&gt;1990,TYPE(Planungsübersicht!$E163)=1,NOT(Planungsübersicht!$F163="Umsetzung nicht möglich")), Planungsübersicht!E163," ")</f>
        <v xml:space="preserve"> </v>
      </c>
      <c r="E151" s="203" t="str">
        <f>IF(AND(Planungsübersicht!$E163&gt;1990,TYPE(Planungsübersicht!$E163)=1,NOT(Planungsübersicht!$F163="Umsetzung nicht möglich")), Planungsübersicht!F163," ")</f>
        <v xml:space="preserve"> </v>
      </c>
      <c r="F151" s="203" t="str">
        <f>IF(AND(Planungsübersicht!$E163&gt;1990,TYPE(Planungsübersicht!$E163)=1,NOT(Planungsübersicht!$F163="Umsetzung nicht möglich")), Planungsübersicht!G163," ")</f>
        <v xml:space="preserve"> </v>
      </c>
      <c r="G151" s="203" t="str">
        <f>IF(AND(Planungsübersicht!$E163&gt;1990,TYPE(Planungsübersicht!$E163)=1,NOT(Planungsübersicht!$F163="Umsetzung nicht möglich")), Planungsübersicht!H163," ")</f>
        <v xml:space="preserve"> </v>
      </c>
      <c r="H151" s="203" t="str">
        <f>IF(AND(Planungsübersicht!$E163&gt;1990,TYPE(Planungsübersicht!$E163)=1,NOT(Planungsübersicht!$F163="Umsetzung nicht möglich")), MAX(Planungsübersicht!I163:Z163)," ")</f>
        <v xml:space="preserve"> </v>
      </c>
    </row>
    <row r="152" spans="2:8">
      <c r="B152" s="203" t="str">
        <f>IF(AND(Planungsübersicht!$E164&gt;1990,TYPE(Planungsübersicht!$E164)=1,NOT(Planungsübersicht!$F164="Umsetzung nicht möglich")), Planungsübersicht!C164," ")</f>
        <v xml:space="preserve"> </v>
      </c>
      <c r="C152" s="203" t="str">
        <f>IF(AND(Planungsübersicht!$E164&gt;1990,TYPE(Planungsübersicht!$E164)=1,NOT(Planungsübersicht!$F164="Umsetzung nicht möglich")), Planungsübersicht!D164," ")</f>
        <v xml:space="preserve"> </v>
      </c>
      <c r="D152" s="203" t="str">
        <f>IF(AND(Planungsübersicht!$E164&gt;1990,TYPE(Planungsübersicht!$E164)=1,NOT(Planungsübersicht!$F164="Umsetzung nicht möglich")), Planungsübersicht!E164," ")</f>
        <v xml:space="preserve"> </v>
      </c>
      <c r="E152" s="203" t="str">
        <f>IF(AND(Planungsübersicht!$E164&gt;1990,TYPE(Planungsübersicht!$E164)=1,NOT(Planungsübersicht!$F164="Umsetzung nicht möglich")), Planungsübersicht!F164," ")</f>
        <v xml:space="preserve"> </v>
      </c>
      <c r="F152" s="203" t="str">
        <f>IF(AND(Planungsübersicht!$E164&gt;1990,TYPE(Planungsübersicht!$E164)=1,NOT(Planungsübersicht!$F164="Umsetzung nicht möglich")), Planungsübersicht!G164," ")</f>
        <v xml:space="preserve"> </v>
      </c>
      <c r="G152" s="203" t="str">
        <f>IF(AND(Planungsübersicht!$E164&gt;1990,TYPE(Planungsübersicht!$E164)=1,NOT(Planungsübersicht!$F164="Umsetzung nicht möglich")), Planungsübersicht!H164," ")</f>
        <v xml:space="preserve"> </v>
      </c>
      <c r="H152" s="203" t="str">
        <f>IF(AND(Planungsübersicht!$E164&gt;1990,TYPE(Planungsübersicht!$E164)=1,NOT(Planungsübersicht!$F164="Umsetzung nicht möglich")), MAX(Planungsübersicht!I164:Z164)," ")</f>
        <v xml:space="preserve"> </v>
      </c>
    </row>
    <row r="153" spans="2:8">
      <c r="B153" s="203" t="str">
        <f>IF(AND(Planungsübersicht!$E165&gt;1990,TYPE(Planungsübersicht!$E165)=1,NOT(Planungsübersicht!$F165="Umsetzung nicht möglich")), Planungsübersicht!C165," ")</f>
        <v xml:space="preserve"> </v>
      </c>
      <c r="C153" s="203" t="str">
        <f>IF(AND(Planungsübersicht!$E165&gt;1990,TYPE(Planungsübersicht!$E165)=1,NOT(Planungsübersicht!$F165="Umsetzung nicht möglich")), Planungsübersicht!D165," ")</f>
        <v xml:space="preserve"> </v>
      </c>
      <c r="D153" s="203" t="str">
        <f>IF(AND(Planungsübersicht!$E165&gt;1990,TYPE(Planungsübersicht!$E165)=1,NOT(Planungsübersicht!$F165="Umsetzung nicht möglich")), Planungsübersicht!E165," ")</f>
        <v xml:space="preserve"> </v>
      </c>
      <c r="E153" s="203" t="str">
        <f>IF(AND(Planungsübersicht!$E165&gt;1990,TYPE(Planungsübersicht!$E165)=1,NOT(Planungsübersicht!$F165="Umsetzung nicht möglich")), Planungsübersicht!F165," ")</f>
        <v xml:space="preserve"> </v>
      </c>
      <c r="F153" s="203" t="str">
        <f>IF(AND(Planungsübersicht!$E165&gt;1990,TYPE(Planungsübersicht!$E165)=1,NOT(Planungsübersicht!$F165="Umsetzung nicht möglich")), Planungsübersicht!G165," ")</f>
        <v xml:space="preserve"> </v>
      </c>
      <c r="G153" s="203" t="str">
        <f>IF(AND(Planungsübersicht!$E165&gt;1990,TYPE(Planungsübersicht!$E165)=1,NOT(Planungsübersicht!$F165="Umsetzung nicht möglich")), Planungsübersicht!H165," ")</f>
        <v xml:space="preserve"> </v>
      </c>
      <c r="H153" s="203" t="str">
        <f>IF(AND(Planungsübersicht!$E165&gt;1990,TYPE(Planungsübersicht!$E165)=1,NOT(Planungsübersicht!$F165="Umsetzung nicht möglich")), MAX(Planungsübersicht!I165:Z165)," ")</f>
        <v xml:space="preserve"> </v>
      </c>
    </row>
    <row r="154" spans="2:8">
      <c r="B154" s="203" t="str">
        <f>IF(AND(Planungsübersicht!$E166&gt;1990,TYPE(Planungsübersicht!$E166)=1,NOT(Planungsübersicht!$F166="Umsetzung nicht möglich")), Planungsübersicht!C166," ")</f>
        <v xml:space="preserve"> </v>
      </c>
      <c r="C154" s="203" t="str">
        <f>IF(AND(Planungsübersicht!$E166&gt;1990,TYPE(Planungsübersicht!$E166)=1,NOT(Planungsübersicht!$F166="Umsetzung nicht möglich")), Planungsübersicht!D166," ")</f>
        <v xml:space="preserve"> </v>
      </c>
      <c r="D154" s="203" t="str">
        <f>IF(AND(Planungsübersicht!$E166&gt;1990,TYPE(Planungsübersicht!$E166)=1,NOT(Planungsübersicht!$F166="Umsetzung nicht möglich")), Planungsübersicht!E166," ")</f>
        <v xml:space="preserve"> </v>
      </c>
      <c r="E154" s="203" t="str">
        <f>IF(AND(Planungsübersicht!$E166&gt;1990,TYPE(Planungsübersicht!$E166)=1,NOT(Planungsübersicht!$F166="Umsetzung nicht möglich")), Planungsübersicht!F166," ")</f>
        <v xml:space="preserve"> </v>
      </c>
      <c r="F154" s="203" t="str">
        <f>IF(AND(Planungsübersicht!$E166&gt;1990,TYPE(Planungsübersicht!$E166)=1,NOT(Planungsübersicht!$F166="Umsetzung nicht möglich")), Planungsübersicht!G166," ")</f>
        <v xml:space="preserve"> </v>
      </c>
      <c r="G154" s="203" t="str">
        <f>IF(AND(Planungsübersicht!$E166&gt;1990,TYPE(Planungsübersicht!$E166)=1,NOT(Planungsübersicht!$F166="Umsetzung nicht möglich")), Planungsübersicht!H166," ")</f>
        <v xml:space="preserve"> </v>
      </c>
      <c r="H154" s="203" t="str">
        <f>IF(AND(Planungsübersicht!$E166&gt;1990,TYPE(Planungsübersicht!$E166)=1,NOT(Planungsübersicht!$F166="Umsetzung nicht möglich")), MAX(Planungsübersicht!I166:Z166)," ")</f>
        <v xml:space="preserve"> </v>
      </c>
    </row>
    <row r="155" spans="2:8">
      <c r="B155" s="203" t="str">
        <f>IF(AND(Planungsübersicht!$E167&gt;1990,TYPE(Planungsübersicht!$E167)=1,NOT(Planungsübersicht!$F167="Umsetzung nicht möglich")), Planungsübersicht!C167," ")</f>
        <v xml:space="preserve"> </v>
      </c>
      <c r="C155" s="203" t="str">
        <f>IF(AND(Planungsübersicht!$E167&gt;1990,TYPE(Planungsübersicht!$E167)=1,NOT(Planungsübersicht!$F167="Umsetzung nicht möglich")), Planungsübersicht!D167," ")</f>
        <v xml:space="preserve"> </v>
      </c>
      <c r="D155" s="203" t="str">
        <f>IF(AND(Planungsübersicht!$E167&gt;1990,TYPE(Planungsübersicht!$E167)=1,NOT(Planungsübersicht!$F167="Umsetzung nicht möglich")), Planungsübersicht!E167," ")</f>
        <v xml:space="preserve"> </v>
      </c>
      <c r="E155" s="203" t="str">
        <f>IF(AND(Planungsübersicht!$E167&gt;1990,TYPE(Planungsübersicht!$E167)=1,NOT(Planungsübersicht!$F167="Umsetzung nicht möglich")), Planungsübersicht!F167," ")</f>
        <v xml:space="preserve"> </v>
      </c>
      <c r="F155" s="203" t="str">
        <f>IF(AND(Planungsübersicht!$E167&gt;1990,TYPE(Planungsübersicht!$E167)=1,NOT(Planungsübersicht!$F167="Umsetzung nicht möglich")), Planungsübersicht!G167," ")</f>
        <v xml:space="preserve"> </v>
      </c>
      <c r="G155" s="203" t="str">
        <f>IF(AND(Planungsübersicht!$E167&gt;1990,TYPE(Planungsübersicht!$E167)=1,NOT(Planungsübersicht!$F167="Umsetzung nicht möglich")), Planungsübersicht!H167," ")</f>
        <v xml:space="preserve"> </v>
      </c>
      <c r="H155" s="203" t="str">
        <f>IF(AND(Planungsübersicht!$E167&gt;1990,TYPE(Planungsübersicht!$E167)=1,NOT(Planungsübersicht!$F167="Umsetzung nicht möglich")), MAX(Planungsübersicht!I167:Z167)," ")</f>
        <v xml:space="preserve"> </v>
      </c>
    </row>
    <row r="156" spans="2:8">
      <c r="B156" s="203" t="str">
        <f>IF(AND(Planungsübersicht!$E168&gt;1990,TYPE(Planungsübersicht!$E168)=1,NOT(Planungsübersicht!$F168="Umsetzung nicht möglich")), Planungsübersicht!C168," ")</f>
        <v xml:space="preserve"> </v>
      </c>
      <c r="C156" s="203" t="str">
        <f>IF(AND(Planungsübersicht!$E168&gt;1990,TYPE(Planungsübersicht!$E168)=1,NOT(Planungsübersicht!$F168="Umsetzung nicht möglich")), Planungsübersicht!D168," ")</f>
        <v xml:space="preserve"> </v>
      </c>
      <c r="D156" s="203" t="str">
        <f>IF(AND(Planungsübersicht!$E168&gt;1990,TYPE(Planungsübersicht!$E168)=1,NOT(Planungsübersicht!$F168="Umsetzung nicht möglich")), Planungsübersicht!E168," ")</f>
        <v xml:space="preserve"> </v>
      </c>
      <c r="E156" s="203" t="str">
        <f>IF(AND(Planungsübersicht!$E168&gt;1990,TYPE(Planungsübersicht!$E168)=1,NOT(Planungsübersicht!$F168="Umsetzung nicht möglich")), Planungsübersicht!F168," ")</f>
        <v xml:space="preserve"> </v>
      </c>
      <c r="F156" s="203" t="str">
        <f>IF(AND(Planungsübersicht!$E168&gt;1990,TYPE(Planungsübersicht!$E168)=1,NOT(Planungsübersicht!$F168="Umsetzung nicht möglich")), Planungsübersicht!G168," ")</f>
        <v xml:space="preserve"> </v>
      </c>
      <c r="G156" s="203" t="str">
        <f>IF(AND(Planungsübersicht!$E168&gt;1990,TYPE(Planungsübersicht!$E168)=1,NOT(Planungsübersicht!$F168="Umsetzung nicht möglich")), Planungsübersicht!H168," ")</f>
        <v xml:space="preserve"> </v>
      </c>
      <c r="H156" s="203" t="str">
        <f>IF(AND(Planungsübersicht!$E168&gt;1990,TYPE(Planungsübersicht!$E168)=1,NOT(Planungsübersicht!$F168="Umsetzung nicht möglich")), MAX(Planungsübersicht!I168:Z168)," ")</f>
        <v xml:space="preserve"> </v>
      </c>
    </row>
    <row r="157" spans="2:8">
      <c r="B157" s="203" t="str">
        <f>IF(AND(Planungsübersicht!$E169&gt;1990,TYPE(Planungsübersicht!$E169)=1,NOT(Planungsübersicht!$F169="Umsetzung nicht möglich")), Planungsübersicht!C169," ")</f>
        <v xml:space="preserve"> </v>
      </c>
      <c r="C157" s="203" t="str">
        <f>IF(AND(Planungsübersicht!$E169&gt;1990,TYPE(Planungsübersicht!$E169)=1,NOT(Planungsübersicht!$F169="Umsetzung nicht möglich")), Planungsübersicht!D169," ")</f>
        <v xml:space="preserve"> </v>
      </c>
      <c r="D157" s="203" t="str">
        <f>IF(AND(Planungsübersicht!$E169&gt;1990,TYPE(Planungsübersicht!$E169)=1,NOT(Planungsübersicht!$F169="Umsetzung nicht möglich")), Planungsübersicht!E169," ")</f>
        <v xml:space="preserve"> </v>
      </c>
      <c r="E157" s="203" t="str">
        <f>IF(AND(Planungsübersicht!$E169&gt;1990,TYPE(Planungsübersicht!$E169)=1,NOT(Planungsübersicht!$F169="Umsetzung nicht möglich")), Planungsübersicht!F169," ")</f>
        <v xml:space="preserve"> </v>
      </c>
      <c r="F157" s="203" t="str">
        <f>IF(AND(Planungsübersicht!$E169&gt;1990,TYPE(Planungsübersicht!$E169)=1,NOT(Planungsübersicht!$F169="Umsetzung nicht möglich")), Planungsübersicht!G169," ")</f>
        <v xml:space="preserve"> </v>
      </c>
      <c r="G157" s="203" t="str">
        <f>IF(AND(Planungsübersicht!$E169&gt;1990,TYPE(Planungsübersicht!$E169)=1,NOT(Planungsübersicht!$F169="Umsetzung nicht möglich")), Planungsübersicht!H169," ")</f>
        <v xml:space="preserve"> </v>
      </c>
      <c r="H157" s="203" t="str">
        <f>IF(AND(Planungsübersicht!$E169&gt;1990,TYPE(Planungsübersicht!$E169)=1,NOT(Planungsübersicht!$F169="Umsetzung nicht möglich")), MAX(Planungsübersicht!I169:Z169)," ")</f>
        <v xml:space="preserve"> </v>
      </c>
    </row>
    <row r="158" spans="2:8">
      <c r="B158" s="203" t="str">
        <f>IF(AND(Planungsübersicht!$E170&gt;1990,TYPE(Planungsübersicht!$E170)=1,NOT(Planungsübersicht!$F170="Umsetzung nicht möglich")), Planungsübersicht!C170," ")</f>
        <v xml:space="preserve"> </v>
      </c>
      <c r="C158" s="203" t="str">
        <f>IF(AND(Planungsübersicht!$E170&gt;1990,TYPE(Planungsübersicht!$E170)=1,NOT(Planungsübersicht!$F170="Umsetzung nicht möglich")), Planungsübersicht!D170," ")</f>
        <v xml:space="preserve"> </v>
      </c>
      <c r="D158" s="203" t="str">
        <f>IF(AND(Planungsübersicht!$E170&gt;1990,TYPE(Planungsübersicht!$E170)=1,NOT(Planungsübersicht!$F170="Umsetzung nicht möglich")), Planungsübersicht!E170," ")</f>
        <v xml:space="preserve"> </v>
      </c>
      <c r="E158" s="203" t="str">
        <f>IF(AND(Planungsübersicht!$E170&gt;1990,TYPE(Planungsübersicht!$E170)=1,NOT(Planungsübersicht!$F170="Umsetzung nicht möglich")), Planungsübersicht!F170," ")</f>
        <v xml:space="preserve"> </v>
      </c>
      <c r="F158" s="203" t="str">
        <f>IF(AND(Planungsübersicht!$E170&gt;1990,TYPE(Planungsübersicht!$E170)=1,NOT(Planungsübersicht!$F170="Umsetzung nicht möglich")), Planungsübersicht!G170," ")</f>
        <v xml:space="preserve"> </v>
      </c>
      <c r="G158" s="203" t="str">
        <f>IF(AND(Planungsübersicht!$E170&gt;1990,TYPE(Planungsübersicht!$E170)=1,NOT(Planungsübersicht!$F170="Umsetzung nicht möglich")), Planungsübersicht!H170," ")</f>
        <v xml:space="preserve"> </v>
      </c>
      <c r="H158" s="203" t="str">
        <f>IF(AND(Planungsübersicht!$E170&gt;1990,TYPE(Planungsübersicht!$E170)=1,NOT(Planungsübersicht!$F170="Umsetzung nicht möglich")), MAX(Planungsübersicht!I170:Z170)," ")</f>
        <v xml:space="preserve"> </v>
      </c>
    </row>
    <row r="159" spans="2:8">
      <c r="B159" s="203" t="str">
        <f>IF(AND(Planungsübersicht!$E171&gt;1990,TYPE(Planungsübersicht!$E171)=1,NOT(Planungsübersicht!$F171="Umsetzung nicht möglich")), Planungsübersicht!C171," ")</f>
        <v xml:space="preserve"> </v>
      </c>
      <c r="C159" s="203" t="str">
        <f>IF(AND(Planungsübersicht!$E171&gt;1990,TYPE(Planungsübersicht!$E171)=1,NOT(Planungsübersicht!$F171="Umsetzung nicht möglich")), Planungsübersicht!D171," ")</f>
        <v xml:space="preserve"> </v>
      </c>
      <c r="D159" s="203" t="str">
        <f>IF(AND(Planungsübersicht!$E171&gt;1990,TYPE(Planungsübersicht!$E171)=1,NOT(Planungsübersicht!$F171="Umsetzung nicht möglich")), Planungsübersicht!E171," ")</f>
        <v xml:space="preserve"> </v>
      </c>
      <c r="E159" s="203" t="str">
        <f>IF(AND(Planungsübersicht!$E171&gt;1990,TYPE(Planungsübersicht!$E171)=1,NOT(Planungsübersicht!$F171="Umsetzung nicht möglich")), Planungsübersicht!F171," ")</f>
        <v xml:space="preserve"> </v>
      </c>
      <c r="F159" s="203" t="str">
        <f>IF(AND(Planungsübersicht!$E171&gt;1990,TYPE(Planungsübersicht!$E171)=1,NOT(Planungsübersicht!$F171="Umsetzung nicht möglich")), Planungsübersicht!G171," ")</f>
        <v xml:space="preserve"> </v>
      </c>
      <c r="G159" s="203" t="str">
        <f>IF(AND(Planungsübersicht!$E171&gt;1990,TYPE(Planungsübersicht!$E171)=1,NOT(Planungsübersicht!$F171="Umsetzung nicht möglich")), Planungsübersicht!H171," ")</f>
        <v xml:space="preserve"> </v>
      </c>
      <c r="H159" s="203" t="str">
        <f>IF(AND(Planungsübersicht!$E171&gt;1990,TYPE(Planungsübersicht!$E171)=1,NOT(Planungsübersicht!$F171="Umsetzung nicht möglich")), MAX(Planungsübersicht!I171:Z171)," ")</f>
        <v xml:space="preserve"> </v>
      </c>
    </row>
    <row r="160" spans="2:8">
      <c r="B160" s="203" t="str">
        <f>IF(AND(Planungsübersicht!$E172&gt;1990,TYPE(Planungsübersicht!$E172)=1,NOT(Planungsübersicht!$F172="Umsetzung nicht möglich")), Planungsübersicht!C172," ")</f>
        <v xml:space="preserve"> </v>
      </c>
      <c r="C160" s="203" t="str">
        <f>IF(AND(Planungsübersicht!$E172&gt;1990,TYPE(Planungsübersicht!$E172)=1,NOT(Planungsübersicht!$F172="Umsetzung nicht möglich")), Planungsübersicht!D172," ")</f>
        <v xml:space="preserve"> </v>
      </c>
      <c r="D160" s="203" t="str">
        <f>IF(AND(Planungsübersicht!$E172&gt;1990,TYPE(Planungsübersicht!$E172)=1,NOT(Planungsübersicht!$F172="Umsetzung nicht möglich")), Planungsübersicht!E172," ")</f>
        <v xml:space="preserve"> </v>
      </c>
      <c r="E160" s="203" t="str">
        <f>IF(AND(Planungsübersicht!$E172&gt;1990,TYPE(Planungsübersicht!$E172)=1,NOT(Planungsübersicht!$F172="Umsetzung nicht möglich")), Planungsübersicht!F172," ")</f>
        <v xml:space="preserve"> </v>
      </c>
      <c r="F160" s="203" t="str">
        <f>IF(AND(Planungsübersicht!$E172&gt;1990,TYPE(Planungsübersicht!$E172)=1,NOT(Planungsübersicht!$F172="Umsetzung nicht möglich")), Planungsübersicht!G172," ")</f>
        <v xml:space="preserve"> </v>
      </c>
      <c r="G160" s="203" t="str">
        <f>IF(AND(Planungsübersicht!$E172&gt;1990,TYPE(Planungsübersicht!$E172)=1,NOT(Planungsübersicht!$F172="Umsetzung nicht möglich")), Planungsübersicht!H172," ")</f>
        <v xml:space="preserve"> </v>
      </c>
      <c r="H160" s="203" t="str">
        <f>IF(AND(Planungsübersicht!$E172&gt;1990,TYPE(Planungsübersicht!$E172)=1,NOT(Planungsübersicht!$F172="Umsetzung nicht möglich")), MAX(Planungsübersicht!I172:Z172)," ")</f>
        <v xml:space="preserve"> </v>
      </c>
    </row>
    <row r="161" spans="2:8">
      <c r="B161" s="203" t="str">
        <f>IF(AND(Planungsübersicht!$E173&gt;1990,TYPE(Planungsübersicht!$E173)=1,NOT(Planungsübersicht!$F173="Umsetzung nicht möglich")), Planungsübersicht!C173," ")</f>
        <v xml:space="preserve"> </v>
      </c>
      <c r="C161" s="203" t="str">
        <f>IF(AND(Planungsübersicht!$E173&gt;1990,TYPE(Planungsübersicht!$E173)=1,NOT(Planungsübersicht!$F173="Umsetzung nicht möglich")), Planungsübersicht!D173," ")</f>
        <v xml:space="preserve"> </v>
      </c>
      <c r="D161" s="203" t="str">
        <f>IF(AND(Planungsübersicht!$E173&gt;1990,TYPE(Planungsübersicht!$E173)=1,NOT(Planungsübersicht!$F173="Umsetzung nicht möglich")), Planungsübersicht!E173," ")</f>
        <v xml:space="preserve"> </v>
      </c>
      <c r="E161" s="203" t="str">
        <f>IF(AND(Planungsübersicht!$E173&gt;1990,TYPE(Planungsübersicht!$E173)=1,NOT(Planungsübersicht!$F173="Umsetzung nicht möglich")), Planungsübersicht!F173," ")</f>
        <v xml:space="preserve"> </v>
      </c>
      <c r="F161" s="203" t="str">
        <f>IF(AND(Planungsübersicht!$E173&gt;1990,TYPE(Planungsübersicht!$E173)=1,NOT(Planungsübersicht!$F173="Umsetzung nicht möglich")), Planungsübersicht!G173," ")</f>
        <v xml:space="preserve"> </v>
      </c>
      <c r="G161" s="203" t="str">
        <f>IF(AND(Planungsübersicht!$E173&gt;1990,TYPE(Planungsübersicht!$E173)=1,NOT(Planungsübersicht!$F173="Umsetzung nicht möglich")), Planungsübersicht!H173," ")</f>
        <v xml:space="preserve"> </v>
      </c>
      <c r="H161" s="203" t="str">
        <f>IF(AND(Planungsübersicht!$E173&gt;1990,TYPE(Planungsübersicht!$E173)=1,NOT(Planungsübersicht!$F173="Umsetzung nicht möglich")), MAX(Planungsübersicht!I173:Z173)," ")</f>
        <v xml:space="preserve"> </v>
      </c>
    </row>
    <row r="162" spans="2:8">
      <c r="B162" s="203" t="str">
        <f>IF(AND(Planungsübersicht!$E174&gt;1990,TYPE(Planungsübersicht!$E174)=1,NOT(Planungsübersicht!$F174="Umsetzung nicht möglich")), Planungsübersicht!C174," ")</f>
        <v xml:space="preserve"> </v>
      </c>
      <c r="C162" s="203" t="str">
        <f>IF(AND(Planungsübersicht!$E174&gt;1990,TYPE(Planungsübersicht!$E174)=1,NOT(Planungsübersicht!$F174="Umsetzung nicht möglich")), Planungsübersicht!D174," ")</f>
        <v xml:space="preserve"> </v>
      </c>
      <c r="D162" s="203" t="str">
        <f>IF(AND(Planungsübersicht!$E174&gt;1990,TYPE(Planungsübersicht!$E174)=1,NOT(Planungsübersicht!$F174="Umsetzung nicht möglich")), Planungsübersicht!E174," ")</f>
        <v xml:space="preserve"> </v>
      </c>
      <c r="E162" s="203" t="str">
        <f>IF(AND(Planungsübersicht!$E174&gt;1990,TYPE(Planungsübersicht!$E174)=1,NOT(Planungsübersicht!$F174="Umsetzung nicht möglich")), Planungsübersicht!F174," ")</f>
        <v xml:space="preserve"> </v>
      </c>
      <c r="F162" s="203" t="str">
        <f>IF(AND(Planungsübersicht!$E174&gt;1990,TYPE(Planungsübersicht!$E174)=1,NOT(Planungsübersicht!$F174="Umsetzung nicht möglich")), Planungsübersicht!G174," ")</f>
        <v xml:space="preserve"> </v>
      </c>
      <c r="G162" s="203" t="str">
        <f>IF(AND(Planungsübersicht!$E174&gt;1990,TYPE(Planungsübersicht!$E174)=1,NOT(Planungsübersicht!$F174="Umsetzung nicht möglich")), Planungsübersicht!H174," ")</f>
        <v xml:space="preserve"> </v>
      </c>
      <c r="H162" s="203" t="str">
        <f>IF(AND(Planungsübersicht!$E174&gt;1990,TYPE(Planungsübersicht!$E174)=1,NOT(Planungsübersicht!$F174="Umsetzung nicht möglich")), MAX(Planungsübersicht!I174:Z174)," ")</f>
        <v xml:space="preserve"> </v>
      </c>
    </row>
    <row r="163" spans="2:8">
      <c r="B163" s="203" t="str">
        <f>IF(AND(Planungsübersicht!$E175&gt;1990,TYPE(Planungsübersicht!$E175)=1,NOT(Planungsübersicht!$F175="Umsetzung nicht möglich")), Planungsübersicht!C175," ")</f>
        <v xml:space="preserve"> </v>
      </c>
      <c r="C163" s="203" t="str">
        <f>IF(AND(Planungsübersicht!$E175&gt;1990,TYPE(Planungsübersicht!$E175)=1,NOT(Planungsübersicht!$F175="Umsetzung nicht möglich")), Planungsübersicht!D175," ")</f>
        <v xml:space="preserve"> </v>
      </c>
      <c r="D163" s="203" t="str">
        <f>IF(AND(Planungsübersicht!$E175&gt;1990,TYPE(Planungsübersicht!$E175)=1,NOT(Planungsübersicht!$F175="Umsetzung nicht möglich")), Planungsübersicht!E175," ")</f>
        <v xml:space="preserve"> </v>
      </c>
      <c r="E163" s="203" t="str">
        <f>IF(AND(Planungsübersicht!$E175&gt;1990,TYPE(Planungsübersicht!$E175)=1,NOT(Planungsübersicht!$F175="Umsetzung nicht möglich")), Planungsübersicht!F175," ")</f>
        <v xml:space="preserve"> </v>
      </c>
      <c r="F163" s="203" t="str">
        <f>IF(AND(Planungsübersicht!$E175&gt;1990,TYPE(Planungsübersicht!$E175)=1,NOT(Planungsübersicht!$F175="Umsetzung nicht möglich")), Planungsübersicht!G175," ")</f>
        <v xml:space="preserve"> </v>
      </c>
      <c r="G163" s="203" t="str">
        <f>IF(AND(Planungsübersicht!$E175&gt;1990,TYPE(Planungsübersicht!$E175)=1,NOT(Planungsübersicht!$F175="Umsetzung nicht möglich")), Planungsübersicht!H175," ")</f>
        <v xml:space="preserve"> </v>
      </c>
      <c r="H163" s="203" t="str">
        <f>IF(AND(Planungsübersicht!$E175&gt;1990,TYPE(Planungsübersicht!$E175)=1,NOT(Planungsübersicht!$F175="Umsetzung nicht möglich")), MAX(Planungsübersicht!I175:Z175)," ")</f>
        <v xml:space="preserve"> </v>
      </c>
    </row>
    <row r="164" spans="2:8">
      <c r="B164" s="203" t="str">
        <f>IF(AND(Planungsübersicht!$E176&gt;1990,TYPE(Planungsübersicht!$E176)=1,NOT(Planungsübersicht!$F176="Umsetzung nicht möglich")), Planungsübersicht!C176," ")</f>
        <v xml:space="preserve"> </v>
      </c>
      <c r="C164" s="203" t="str">
        <f>IF(AND(Planungsübersicht!$E176&gt;1990,TYPE(Planungsübersicht!$E176)=1,NOT(Planungsübersicht!$F176="Umsetzung nicht möglich")), Planungsübersicht!D176," ")</f>
        <v xml:space="preserve"> </v>
      </c>
      <c r="D164" s="203" t="str">
        <f>IF(AND(Planungsübersicht!$E176&gt;1990,TYPE(Planungsübersicht!$E176)=1,NOT(Planungsübersicht!$F176="Umsetzung nicht möglich")), Planungsübersicht!E176," ")</f>
        <v xml:space="preserve"> </v>
      </c>
      <c r="E164" s="203" t="str">
        <f>IF(AND(Planungsübersicht!$E176&gt;1990,TYPE(Planungsübersicht!$E176)=1,NOT(Planungsübersicht!$F176="Umsetzung nicht möglich")), Planungsübersicht!F176," ")</f>
        <v xml:space="preserve"> </v>
      </c>
      <c r="F164" s="203" t="str">
        <f>IF(AND(Planungsübersicht!$E176&gt;1990,TYPE(Planungsübersicht!$E176)=1,NOT(Planungsübersicht!$F176="Umsetzung nicht möglich")), Planungsübersicht!G176," ")</f>
        <v xml:space="preserve"> </v>
      </c>
      <c r="G164" s="203" t="str">
        <f>IF(AND(Planungsübersicht!$E176&gt;1990,TYPE(Planungsübersicht!$E176)=1,NOT(Planungsübersicht!$F176="Umsetzung nicht möglich")), Planungsübersicht!H176," ")</f>
        <v xml:space="preserve"> </v>
      </c>
      <c r="H164" s="203" t="str">
        <f>IF(AND(Planungsübersicht!$E176&gt;1990,TYPE(Planungsübersicht!$E176)=1,NOT(Planungsübersicht!$F176="Umsetzung nicht möglich")), MAX(Planungsübersicht!I176:Z176)," ")</f>
        <v xml:space="preserve"> </v>
      </c>
    </row>
    <row r="165" spans="2:8">
      <c r="B165" s="203" t="str">
        <f>IF(AND(Planungsübersicht!$E177&gt;1990,TYPE(Planungsübersicht!$E177)=1,NOT(Planungsübersicht!$F177="Umsetzung nicht möglich")), Planungsübersicht!C177," ")</f>
        <v xml:space="preserve"> </v>
      </c>
      <c r="C165" s="203" t="str">
        <f>IF(AND(Planungsübersicht!$E177&gt;1990,TYPE(Planungsübersicht!$E177)=1,NOT(Planungsübersicht!$F177="Umsetzung nicht möglich")), Planungsübersicht!D177," ")</f>
        <v xml:space="preserve"> </v>
      </c>
      <c r="D165" s="203" t="str">
        <f>IF(AND(Planungsübersicht!$E177&gt;1990,TYPE(Planungsübersicht!$E177)=1,NOT(Planungsübersicht!$F177="Umsetzung nicht möglich")), Planungsübersicht!E177," ")</f>
        <v xml:space="preserve"> </v>
      </c>
      <c r="E165" s="203" t="str">
        <f>IF(AND(Planungsübersicht!$E177&gt;1990,TYPE(Planungsübersicht!$E177)=1,NOT(Planungsübersicht!$F177="Umsetzung nicht möglich")), Planungsübersicht!F177," ")</f>
        <v xml:space="preserve"> </v>
      </c>
      <c r="F165" s="203" t="str">
        <f>IF(AND(Planungsübersicht!$E177&gt;1990,TYPE(Planungsübersicht!$E177)=1,NOT(Planungsübersicht!$F177="Umsetzung nicht möglich")), Planungsübersicht!G177," ")</f>
        <v xml:space="preserve"> </v>
      </c>
      <c r="G165" s="203" t="str">
        <f>IF(AND(Planungsübersicht!$E177&gt;1990,TYPE(Planungsübersicht!$E177)=1,NOT(Planungsübersicht!$F177="Umsetzung nicht möglich")), Planungsübersicht!H177," ")</f>
        <v xml:space="preserve"> </v>
      </c>
      <c r="H165" s="203" t="str">
        <f>IF(AND(Planungsübersicht!$E177&gt;1990,TYPE(Planungsübersicht!$E177)=1,NOT(Planungsübersicht!$F177="Umsetzung nicht möglich")), MAX(Planungsübersicht!I177:Z177)," ")</f>
        <v xml:space="preserve"> </v>
      </c>
    </row>
    <row r="166" spans="2:8">
      <c r="B166" s="203" t="str">
        <f>IF(AND(Planungsübersicht!$E178&gt;1990,TYPE(Planungsübersicht!$E178)=1,NOT(Planungsübersicht!$F178="Umsetzung nicht möglich")), Planungsübersicht!C178," ")</f>
        <v xml:space="preserve"> </v>
      </c>
      <c r="C166" s="203" t="str">
        <f>IF(AND(Planungsübersicht!$E178&gt;1990,TYPE(Planungsübersicht!$E178)=1,NOT(Planungsübersicht!$F178="Umsetzung nicht möglich")), Planungsübersicht!D178," ")</f>
        <v xml:space="preserve"> </v>
      </c>
      <c r="D166" s="203" t="str">
        <f>IF(AND(Planungsübersicht!$E178&gt;1990,TYPE(Planungsübersicht!$E178)=1,NOT(Planungsübersicht!$F178="Umsetzung nicht möglich")), Planungsübersicht!E178," ")</f>
        <v xml:space="preserve"> </v>
      </c>
      <c r="E166" s="203" t="str">
        <f>IF(AND(Planungsübersicht!$E178&gt;1990,TYPE(Planungsübersicht!$E178)=1,NOT(Planungsübersicht!$F178="Umsetzung nicht möglich")), Planungsübersicht!F178," ")</f>
        <v xml:space="preserve"> </v>
      </c>
      <c r="F166" s="203" t="str">
        <f>IF(AND(Planungsübersicht!$E178&gt;1990,TYPE(Planungsübersicht!$E178)=1,NOT(Planungsübersicht!$F178="Umsetzung nicht möglich")), Planungsübersicht!G178," ")</f>
        <v xml:space="preserve"> </v>
      </c>
      <c r="G166" s="203" t="str">
        <f>IF(AND(Planungsübersicht!$E178&gt;1990,TYPE(Planungsübersicht!$E178)=1,NOT(Planungsübersicht!$F178="Umsetzung nicht möglich")), Planungsübersicht!H178," ")</f>
        <v xml:space="preserve"> </v>
      </c>
      <c r="H166" s="203" t="str">
        <f>IF(AND(Planungsübersicht!$E178&gt;1990,TYPE(Planungsübersicht!$E178)=1,NOT(Planungsübersicht!$F178="Umsetzung nicht möglich")), MAX(Planungsübersicht!I178:Z178)," ")</f>
        <v xml:space="preserve"> </v>
      </c>
    </row>
    <row r="167" spans="2:8">
      <c r="B167" s="203" t="str">
        <f>IF(AND(Planungsübersicht!$E179&gt;1990,TYPE(Planungsübersicht!$E179)=1,NOT(Planungsübersicht!$F179="Umsetzung nicht möglich")), Planungsübersicht!C179," ")</f>
        <v xml:space="preserve"> </v>
      </c>
      <c r="C167" s="203" t="str">
        <f>IF(AND(Planungsübersicht!$E179&gt;1990,TYPE(Planungsübersicht!$E179)=1,NOT(Planungsübersicht!$F179="Umsetzung nicht möglich")), Planungsübersicht!D179," ")</f>
        <v xml:space="preserve"> </v>
      </c>
      <c r="D167" s="203" t="str">
        <f>IF(AND(Planungsübersicht!$E179&gt;1990,TYPE(Planungsübersicht!$E179)=1,NOT(Planungsübersicht!$F179="Umsetzung nicht möglich")), Planungsübersicht!E179," ")</f>
        <v xml:space="preserve"> </v>
      </c>
      <c r="E167" s="203" t="str">
        <f>IF(AND(Planungsübersicht!$E179&gt;1990,TYPE(Planungsübersicht!$E179)=1,NOT(Planungsübersicht!$F179="Umsetzung nicht möglich")), Planungsübersicht!F179," ")</f>
        <v xml:space="preserve"> </v>
      </c>
      <c r="F167" s="203" t="str">
        <f>IF(AND(Planungsübersicht!$E179&gt;1990,TYPE(Planungsübersicht!$E179)=1,NOT(Planungsübersicht!$F179="Umsetzung nicht möglich")), Planungsübersicht!G179," ")</f>
        <v xml:space="preserve"> </v>
      </c>
      <c r="G167" s="203" t="str">
        <f>IF(AND(Planungsübersicht!$E179&gt;1990,TYPE(Planungsübersicht!$E179)=1,NOT(Planungsübersicht!$F179="Umsetzung nicht möglich")), Planungsübersicht!H179," ")</f>
        <v xml:space="preserve"> </v>
      </c>
      <c r="H167" s="203" t="str">
        <f>IF(AND(Planungsübersicht!$E179&gt;1990,TYPE(Planungsübersicht!$E179)=1,NOT(Planungsübersicht!$F179="Umsetzung nicht möglich")), MAX(Planungsübersicht!I179:Z179)," ")</f>
        <v xml:space="preserve"> </v>
      </c>
    </row>
    <row r="168" spans="2:8">
      <c r="B168" s="203" t="str">
        <f>IF(AND(Planungsübersicht!$E181&gt;1990,TYPE(Planungsübersicht!$E181)=1,NOT(Planungsübersicht!$F181="Umsetzung nicht möglich")), Planungsübersicht!C181," ")</f>
        <v xml:space="preserve"> </v>
      </c>
      <c r="C168" s="203" t="str">
        <f>IF(AND(Planungsübersicht!$E181&gt;1990,TYPE(Planungsübersicht!$E181)=1,NOT(Planungsübersicht!$F181="Umsetzung nicht möglich")), Planungsübersicht!D181," ")</f>
        <v xml:space="preserve"> </v>
      </c>
      <c r="D168" s="203" t="str">
        <f>IF(AND(Planungsübersicht!$E181&gt;1990,TYPE(Planungsübersicht!$E181)=1,NOT(Planungsübersicht!$F181="Umsetzung nicht möglich")), Planungsübersicht!E181," ")</f>
        <v xml:space="preserve"> </v>
      </c>
      <c r="E168" s="203" t="str">
        <f>IF(AND(Planungsübersicht!$E181&gt;1990,TYPE(Planungsübersicht!$E181)=1,NOT(Planungsübersicht!$F181="Umsetzung nicht möglich")), Planungsübersicht!F181," ")</f>
        <v xml:space="preserve"> </v>
      </c>
      <c r="F168" s="203" t="str">
        <f>IF(AND(Planungsübersicht!$E181&gt;1990,TYPE(Planungsübersicht!$E181)=1,NOT(Planungsübersicht!$F181="Umsetzung nicht möglich")), Planungsübersicht!G181," ")</f>
        <v xml:space="preserve"> </v>
      </c>
      <c r="G168" s="203" t="str">
        <f>IF(AND(Planungsübersicht!$E181&gt;1990,TYPE(Planungsübersicht!$E181)=1,NOT(Planungsübersicht!$F181="Umsetzung nicht möglich")), Planungsübersicht!H181," ")</f>
        <v xml:space="preserve"> </v>
      </c>
      <c r="H168" s="203" t="str">
        <f>IF(AND(Planungsübersicht!$E181&gt;1990,TYPE(Planungsübersicht!$E181)=1,NOT(Planungsübersicht!$F181="Umsetzung nicht möglich")), MAX(Planungsübersicht!I181:Z181)," ")</f>
        <v xml:space="preserve"> </v>
      </c>
    </row>
    <row r="169" spans="2:8">
      <c r="B169" s="203" t="str">
        <f>IF(AND(Planungsübersicht!$E183&gt;1990,TYPE(Planungsübersicht!$E183)=1,NOT(Planungsübersicht!$F183="Umsetzung nicht möglich")), Planungsübersicht!C183," ")</f>
        <v xml:space="preserve"> </v>
      </c>
      <c r="C169" s="203" t="str">
        <f>IF(AND(Planungsübersicht!$E183&gt;1990,TYPE(Planungsübersicht!$E183)=1,NOT(Planungsübersicht!$F183="Umsetzung nicht möglich")), Planungsübersicht!D183," ")</f>
        <v xml:space="preserve"> </v>
      </c>
      <c r="D169" s="203" t="str">
        <f>IF(AND(Planungsübersicht!$E183&gt;1990,TYPE(Planungsübersicht!$E183)=1,NOT(Planungsübersicht!$F183="Umsetzung nicht möglich")), Planungsübersicht!E183," ")</f>
        <v xml:space="preserve"> </v>
      </c>
      <c r="E169" s="203" t="str">
        <f>IF(AND(Planungsübersicht!$E183&gt;1990,TYPE(Planungsübersicht!$E183)=1,NOT(Planungsübersicht!$F183="Umsetzung nicht möglich")), Planungsübersicht!F183," ")</f>
        <v xml:space="preserve"> </v>
      </c>
      <c r="F169" s="203" t="str">
        <f>IF(AND(Planungsübersicht!$E183&gt;1990,TYPE(Planungsübersicht!$E183)=1,NOT(Planungsübersicht!$F183="Umsetzung nicht möglich")), Planungsübersicht!G183," ")</f>
        <v xml:space="preserve"> </v>
      </c>
      <c r="G169" s="203" t="str">
        <f>IF(AND(Planungsübersicht!$E183&gt;1990,TYPE(Planungsübersicht!$E183)=1,NOT(Planungsübersicht!$F183="Umsetzung nicht möglich")), Planungsübersicht!H183," ")</f>
        <v xml:space="preserve"> </v>
      </c>
      <c r="H169" s="203" t="str">
        <f>IF(AND(Planungsübersicht!$E183&gt;1990,TYPE(Planungsübersicht!$E183)=1,NOT(Planungsübersicht!$F183="Umsetzung nicht möglich")), MAX(Planungsübersicht!I183:Z183)," ")</f>
        <v xml:space="preserve"> </v>
      </c>
    </row>
    <row r="170" spans="2:8">
      <c r="B170" s="203" t="str">
        <f>IF(AND(Planungsübersicht!$E185&gt;1990,TYPE(Planungsübersicht!$E185)=1,NOT(Planungsübersicht!$F185="Umsetzung nicht möglich")), Planungsübersicht!C185," ")</f>
        <v xml:space="preserve"> </v>
      </c>
      <c r="C170" s="203" t="str">
        <f>IF(AND(Planungsübersicht!$E185&gt;1990,TYPE(Planungsübersicht!$E185)=1,NOT(Planungsübersicht!$F185="Umsetzung nicht möglich")), Planungsübersicht!D185," ")</f>
        <v xml:space="preserve"> </v>
      </c>
      <c r="D170" s="203" t="str">
        <f>IF(AND(Planungsübersicht!$E185&gt;1990,TYPE(Planungsübersicht!$E185)=1,NOT(Planungsübersicht!$F185="Umsetzung nicht möglich")), Planungsübersicht!E185," ")</f>
        <v xml:space="preserve"> </v>
      </c>
      <c r="E170" s="203" t="str">
        <f>IF(AND(Planungsübersicht!$E185&gt;1990,TYPE(Planungsübersicht!$E185)=1,NOT(Planungsübersicht!$F185="Umsetzung nicht möglich")), Planungsübersicht!F185," ")</f>
        <v xml:space="preserve"> </v>
      </c>
      <c r="F170" s="203" t="str">
        <f>IF(AND(Planungsübersicht!$E185&gt;1990,TYPE(Planungsübersicht!$E185)=1,NOT(Planungsübersicht!$F185="Umsetzung nicht möglich")), Planungsübersicht!G185," ")</f>
        <v xml:space="preserve"> </v>
      </c>
      <c r="G170" s="203" t="str">
        <f>IF(AND(Planungsübersicht!$E185&gt;1990,TYPE(Planungsübersicht!$E185)=1,NOT(Planungsübersicht!$F185="Umsetzung nicht möglich")), Planungsübersicht!H185," ")</f>
        <v xml:space="preserve"> </v>
      </c>
      <c r="H170" s="203" t="str">
        <f>IF(AND(Planungsübersicht!$E185&gt;1990,TYPE(Planungsübersicht!$E185)=1,NOT(Planungsübersicht!$F185="Umsetzung nicht möglich")), MAX(Planungsübersicht!I185:Z185)," ")</f>
        <v xml:space="preserve"> </v>
      </c>
    </row>
    <row r="171" spans="2:8">
      <c r="B171" s="203" t="str">
        <f>IF(AND(Planungsübersicht!$E187&gt;1990,TYPE(Planungsübersicht!$E187)=1,NOT(Planungsübersicht!$F187="Umsetzung nicht möglich")), Planungsübersicht!C187," ")</f>
        <v xml:space="preserve"> </v>
      </c>
      <c r="C171" s="203" t="str">
        <f>IF(AND(Planungsübersicht!$E187&gt;1990,TYPE(Planungsübersicht!$E187)=1,NOT(Planungsübersicht!$F187="Umsetzung nicht möglich")), Planungsübersicht!D187," ")</f>
        <v xml:space="preserve"> </v>
      </c>
      <c r="D171" s="203" t="str">
        <f>IF(AND(Planungsübersicht!$E187&gt;1990,TYPE(Planungsübersicht!$E187)=1,NOT(Planungsübersicht!$F187="Umsetzung nicht möglich")), Planungsübersicht!E187," ")</f>
        <v xml:space="preserve"> </v>
      </c>
      <c r="E171" s="203" t="str">
        <f>IF(AND(Planungsübersicht!$E187&gt;1990,TYPE(Planungsübersicht!$E187)=1,NOT(Planungsübersicht!$F187="Umsetzung nicht möglich")), Planungsübersicht!F187," ")</f>
        <v xml:space="preserve"> </v>
      </c>
      <c r="F171" s="203" t="str">
        <f>IF(AND(Planungsübersicht!$E187&gt;1990,TYPE(Planungsübersicht!$E187)=1,NOT(Planungsübersicht!$F187="Umsetzung nicht möglich")), Planungsübersicht!G187," ")</f>
        <v xml:space="preserve"> </v>
      </c>
      <c r="G171" s="203" t="str">
        <f>IF(AND(Planungsübersicht!$E187&gt;1990,TYPE(Planungsübersicht!$E187)=1,NOT(Planungsübersicht!$F187="Umsetzung nicht möglich")), Planungsübersicht!H187," ")</f>
        <v xml:space="preserve"> </v>
      </c>
      <c r="H171" s="203" t="str">
        <f>IF(AND(Planungsübersicht!$E187&gt;1990,TYPE(Planungsübersicht!$E187)=1,NOT(Planungsübersicht!$F187="Umsetzung nicht möglich")), MAX(Planungsübersicht!I187:Z187)," ")</f>
        <v xml:space="preserve"> </v>
      </c>
    </row>
    <row r="172" spans="2:8">
      <c r="B172" s="203" t="str">
        <f>IF(AND(Planungsübersicht!$E189&gt;1990,TYPE(Planungsübersicht!$E189)=1,NOT(Planungsübersicht!$F189="Umsetzung nicht möglich")), Planungsübersicht!C189," ")</f>
        <v xml:space="preserve"> </v>
      </c>
      <c r="C172" s="203" t="str">
        <f>IF(AND(Planungsübersicht!$E189&gt;1990,TYPE(Planungsübersicht!$E189)=1,NOT(Planungsübersicht!$F189="Umsetzung nicht möglich")), Planungsübersicht!D189," ")</f>
        <v xml:space="preserve"> </v>
      </c>
      <c r="D172" s="203" t="str">
        <f>IF(AND(Planungsübersicht!$E189&gt;1990,TYPE(Planungsübersicht!$E189)=1,NOT(Planungsübersicht!$F189="Umsetzung nicht möglich")), Planungsübersicht!E189," ")</f>
        <v xml:space="preserve"> </v>
      </c>
      <c r="E172" s="203" t="str">
        <f>IF(AND(Planungsübersicht!$E189&gt;1990,TYPE(Planungsübersicht!$E189)=1,NOT(Planungsübersicht!$F189="Umsetzung nicht möglich")), Planungsübersicht!F189," ")</f>
        <v xml:space="preserve"> </v>
      </c>
      <c r="F172" s="203" t="str">
        <f>IF(AND(Planungsübersicht!$E189&gt;1990,TYPE(Planungsübersicht!$E189)=1,NOT(Planungsübersicht!$F189="Umsetzung nicht möglich")), Planungsübersicht!G189," ")</f>
        <v xml:space="preserve"> </v>
      </c>
      <c r="G172" s="203" t="str">
        <f>IF(AND(Planungsübersicht!$E189&gt;1990,TYPE(Planungsübersicht!$E189)=1,NOT(Planungsübersicht!$F189="Umsetzung nicht möglich")), Planungsübersicht!H189," ")</f>
        <v xml:space="preserve"> </v>
      </c>
      <c r="H172" s="203" t="str">
        <f>IF(AND(Planungsübersicht!$E189&gt;1990,TYPE(Planungsübersicht!$E189)=1,NOT(Planungsübersicht!$F189="Umsetzung nicht möglich")), MAX(Planungsübersicht!I189:Z189)," ")</f>
        <v xml:space="preserve"> </v>
      </c>
    </row>
    <row r="173" spans="2:8">
      <c r="B173" s="203" t="str">
        <f>IF(AND(Planungsübersicht!$E190&gt;1990,TYPE(Planungsübersicht!$E190)=1,NOT(Planungsübersicht!$F190="Umsetzung nicht möglich")), Planungsübersicht!C190," ")</f>
        <v xml:space="preserve"> </v>
      </c>
      <c r="C173" s="203" t="str">
        <f>IF(AND(Planungsübersicht!$E190&gt;1990,TYPE(Planungsübersicht!$E190)=1,NOT(Planungsübersicht!$F190="Umsetzung nicht möglich")), Planungsübersicht!D190," ")</f>
        <v xml:space="preserve"> </v>
      </c>
      <c r="D173" s="203" t="str">
        <f>IF(AND(Planungsübersicht!$E190&gt;1990,TYPE(Planungsübersicht!$E190)=1,NOT(Planungsübersicht!$F190="Umsetzung nicht möglich")), Planungsübersicht!E190," ")</f>
        <v xml:space="preserve"> </v>
      </c>
      <c r="E173" s="203" t="str">
        <f>IF(AND(Planungsübersicht!$E190&gt;1990,TYPE(Planungsübersicht!$E190)=1,NOT(Planungsübersicht!$F190="Umsetzung nicht möglich")), Planungsübersicht!F190," ")</f>
        <v xml:space="preserve"> </v>
      </c>
      <c r="F173" s="203" t="str">
        <f>IF(AND(Planungsübersicht!$E190&gt;1990,TYPE(Planungsübersicht!$E190)=1,NOT(Planungsübersicht!$F190="Umsetzung nicht möglich")), Planungsübersicht!G190," ")</f>
        <v xml:space="preserve"> </v>
      </c>
      <c r="G173" s="203" t="str">
        <f>IF(AND(Planungsübersicht!$E190&gt;1990,TYPE(Planungsübersicht!$E190)=1,NOT(Planungsübersicht!$F190="Umsetzung nicht möglich")), Planungsübersicht!H190," ")</f>
        <v xml:space="preserve"> </v>
      </c>
      <c r="H173" s="203" t="str">
        <f>IF(AND(Planungsübersicht!$E190&gt;1990,TYPE(Planungsübersicht!$E190)=1,NOT(Planungsübersicht!$F190="Umsetzung nicht möglich")), MAX(Planungsübersicht!I190:Z190)," ")</f>
        <v xml:space="preserve"> </v>
      </c>
    </row>
    <row r="174" spans="2:8">
      <c r="B174" s="203" t="str">
        <f>IF(AND(Planungsübersicht!$E191&gt;1990,TYPE(Planungsübersicht!$E191)=1,NOT(Planungsübersicht!$F191="Umsetzung nicht möglich")), Planungsübersicht!C191," ")</f>
        <v xml:space="preserve"> </v>
      </c>
      <c r="C174" s="203" t="str">
        <f>IF(AND(Planungsübersicht!$E191&gt;1990,TYPE(Planungsübersicht!$E191)=1,NOT(Planungsübersicht!$F191="Umsetzung nicht möglich")), Planungsübersicht!D191," ")</f>
        <v xml:space="preserve"> </v>
      </c>
      <c r="D174" s="203" t="str">
        <f>IF(AND(Planungsübersicht!$E191&gt;1990,TYPE(Planungsübersicht!$E191)=1,NOT(Planungsübersicht!$F191="Umsetzung nicht möglich")), Planungsübersicht!E191," ")</f>
        <v xml:space="preserve"> </v>
      </c>
      <c r="E174" s="203" t="str">
        <f>IF(AND(Planungsübersicht!$E191&gt;1990,TYPE(Planungsübersicht!$E191)=1,NOT(Planungsübersicht!$F191="Umsetzung nicht möglich")), Planungsübersicht!F191," ")</f>
        <v xml:space="preserve"> </v>
      </c>
      <c r="F174" s="203" t="str">
        <f>IF(AND(Planungsübersicht!$E191&gt;1990,TYPE(Planungsübersicht!$E191)=1,NOT(Planungsübersicht!$F191="Umsetzung nicht möglich")), Planungsübersicht!G191," ")</f>
        <v xml:space="preserve"> </v>
      </c>
      <c r="G174" s="203" t="str">
        <f>IF(AND(Planungsübersicht!$E191&gt;1990,TYPE(Planungsübersicht!$E191)=1,NOT(Planungsübersicht!$F191="Umsetzung nicht möglich")), Planungsübersicht!H191," ")</f>
        <v xml:space="preserve"> </v>
      </c>
      <c r="H174" s="203" t="str">
        <f>IF(AND(Planungsübersicht!$E191&gt;1990,TYPE(Planungsübersicht!$E191)=1,NOT(Planungsübersicht!$F191="Umsetzung nicht möglich")), MAX(Planungsübersicht!I191:Z191)," ")</f>
        <v xml:space="preserve"> </v>
      </c>
    </row>
    <row r="175" spans="2:8" ht="63.75">
      <c r="B175" s="203" t="str">
        <f>IF(AND(Planungsübersicht!$E192&gt;1990,TYPE(Planungsübersicht!$E192)=1,NOT(Planungsübersicht!$F192="Umsetzung nicht möglich")), Planungsübersicht!C192," ")</f>
        <v>B7</v>
      </c>
      <c r="C175" s="203" t="str">
        <f>IF(AND(Planungsübersicht!$E192&gt;1990,TYPE(Planungsübersicht!$E192)=1,NOT(Planungsübersicht!$F192="Umsetzung nicht möglich")), Planungsübersicht!D192," ")</f>
        <v>Papiereinsparung (1. Schritt:  papierarme Kommunikation mit Eltern)</v>
      </c>
      <c r="D175" s="203">
        <f>IF(AND(Planungsübersicht!$E192&gt;1990,TYPE(Planungsübersicht!$E192)=1,NOT(Planungsübersicht!$F192="Umsetzung nicht möglich")), Planungsübersicht!E192," ")</f>
        <v>2020</v>
      </c>
      <c r="E175" s="203" t="s">
        <v>265</v>
      </c>
      <c r="F175" s="203" t="str">
        <f>IF(AND(Planungsübersicht!$E192&gt;1990,TYPE(Planungsübersicht!$E192)=1,NOT(Planungsübersicht!$F192="Umsetzung nicht möglich")), Planungsübersicht!G192," ")</f>
        <v>Jessica Rohlf,                   Monika Riemann,              Stefan Behr</v>
      </c>
      <c r="G175" s="203" t="str">
        <f>IF(AND(Planungsübersicht!$E192&gt;1990,TYPE(Planungsübersicht!$E192)=1,NOT(Planungsübersicht!$F192="Umsetzung nicht möglich")), Planungsübersicht!H192," ")</f>
        <v>KlassenlehrerInnen</v>
      </c>
      <c r="H175" s="203">
        <f>IF(AND(Planungsübersicht!$E192&gt;1990,TYPE(Planungsübersicht!$E192)=1,NOT(Planungsübersicht!$F192="Umsetzung nicht möglich")), MAX(Planungsübersicht!I192:Z192)," ")</f>
        <v>0</v>
      </c>
    </row>
    <row r="176" spans="2:8">
      <c r="B176" s="203" t="str">
        <f>IF(AND(Planungsübersicht!$E193&gt;1990,TYPE(Planungsübersicht!$E193)=1,NOT(Planungsübersicht!$F193="Umsetzung nicht möglich")), Planungsübersicht!C193," ")</f>
        <v xml:space="preserve"> </v>
      </c>
      <c r="C176" s="203" t="str">
        <f>IF(AND(Planungsübersicht!$E193&gt;1990,TYPE(Planungsübersicht!$E193)=1,NOT(Planungsübersicht!$F193="Umsetzung nicht möglich")), Planungsübersicht!D193," ")</f>
        <v xml:space="preserve"> </v>
      </c>
      <c r="D176" s="203" t="str">
        <f>IF(AND(Planungsübersicht!$E193&gt;1990,TYPE(Planungsübersicht!$E193)=1,NOT(Planungsübersicht!$F193="Umsetzung nicht möglich")), Planungsübersicht!E193," ")</f>
        <v xml:space="preserve"> </v>
      </c>
      <c r="E176" s="203" t="str">
        <f>IF(AND(Planungsübersicht!$E193&gt;1990,TYPE(Planungsübersicht!$E193)=1,NOT(Planungsübersicht!$F193="Umsetzung nicht möglich")), Planungsübersicht!F193," ")</f>
        <v xml:space="preserve"> </v>
      </c>
      <c r="F176" s="203" t="str">
        <f>IF(AND(Planungsübersicht!$E193&gt;1990,TYPE(Planungsübersicht!$E193)=1,NOT(Planungsübersicht!$F193="Umsetzung nicht möglich")), Planungsübersicht!G193," ")</f>
        <v xml:space="preserve"> </v>
      </c>
      <c r="G176" s="203" t="str">
        <f>IF(AND(Planungsübersicht!$E193&gt;1990,TYPE(Planungsübersicht!$E193)=1,NOT(Planungsübersicht!$F193="Umsetzung nicht möglich")), Planungsübersicht!H193," ")</f>
        <v xml:space="preserve"> </v>
      </c>
      <c r="H176" s="203" t="str">
        <f>IF(AND(Planungsübersicht!$E193&gt;1990,TYPE(Planungsübersicht!$E193)=1,NOT(Planungsübersicht!$F193="Umsetzung nicht möglich")), MAX(Planungsübersicht!I193:Z193)," ")</f>
        <v xml:space="preserve"> </v>
      </c>
    </row>
    <row r="177" spans="2:8">
      <c r="B177" s="203" t="str">
        <f>IF(AND(Planungsübersicht!$E194&gt;1990,TYPE(Planungsübersicht!$E194)=1,NOT(Planungsübersicht!$F194="Umsetzung nicht möglich")), Planungsübersicht!C194," ")</f>
        <v xml:space="preserve"> </v>
      </c>
      <c r="C177" s="203" t="str">
        <f>IF(AND(Planungsübersicht!$E194&gt;1990,TYPE(Planungsübersicht!$E194)=1,NOT(Planungsübersicht!$F194="Umsetzung nicht möglich")), Planungsübersicht!D194," ")</f>
        <v xml:space="preserve"> </v>
      </c>
      <c r="D177" s="203" t="str">
        <f>IF(AND(Planungsübersicht!$E194&gt;1990,TYPE(Planungsübersicht!$E194)=1,NOT(Planungsübersicht!$F194="Umsetzung nicht möglich")), Planungsübersicht!E194," ")</f>
        <v xml:space="preserve"> </v>
      </c>
      <c r="E177" s="203" t="str">
        <f>IF(AND(Planungsübersicht!$E194&gt;1990,TYPE(Planungsübersicht!$E194)=1,NOT(Planungsübersicht!$F194="Umsetzung nicht möglich")), Planungsübersicht!F194," ")</f>
        <v xml:space="preserve"> </v>
      </c>
      <c r="F177" s="203" t="str">
        <f>IF(AND(Planungsübersicht!$E194&gt;1990,TYPE(Planungsübersicht!$E194)=1,NOT(Planungsübersicht!$F194="Umsetzung nicht möglich")), Planungsübersicht!G194," ")</f>
        <v xml:space="preserve"> </v>
      </c>
      <c r="G177" s="203" t="str">
        <f>IF(AND(Planungsübersicht!$E194&gt;1990,TYPE(Planungsübersicht!$E194)=1,NOT(Planungsübersicht!$F194="Umsetzung nicht möglich")), Planungsübersicht!H194," ")</f>
        <v xml:space="preserve"> </v>
      </c>
      <c r="H177" s="203" t="str">
        <f>IF(AND(Planungsübersicht!$E194&gt;1990,TYPE(Planungsübersicht!$E194)=1,NOT(Planungsübersicht!$F194="Umsetzung nicht möglich")), MAX(Planungsübersicht!I194:Z194)," ")</f>
        <v xml:space="preserve"> </v>
      </c>
    </row>
    <row r="178" spans="2:8">
      <c r="B178" s="203" t="str">
        <f>IF(AND(Planungsübersicht!$E195&gt;1990,TYPE(Planungsübersicht!$E195)=1,NOT(Planungsübersicht!$F195="Umsetzung nicht möglich")), Planungsübersicht!C195," ")</f>
        <v xml:space="preserve"> </v>
      </c>
      <c r="C178" s="203" t="str">
        <f>IF(AND(Planungsübersicht!$E195&gt;1990,TYPE(Planungsübersicht!$E195)=1,NOT(Planungsübersicht!$F195="Umsetzung nicht möglich")), Planungsübersicht!D195," ")</f>
        <v xml:space="preserve"> </v>
      </c>
      <c r="D178" s="203" t="str">
        <f>IF(AND(Planungsübersicht!$E195&gt;1990,TYPE(Planungsübersicht!$E195)=1,NOT(Planungsübersicht!$F195="Umsetzung nicht möglich")), Planungsübersicht!E195," ")</f>
        <v xml:space="preserve"> </v>
      </c>
      <c r="E178" s="203" t="str">
        <f>IF(AND(Planungsübersicht!$E195&gt;1990,TYPE(Planungsübersicht!$E195)=1,NOT(Planungsübersicht!$F195="Umsetzung nicht möglich")), Planungsübersicht!F195," ")</f>
        <v xml:space="preserve"> </v>
      </c>
      <c r="F178" s="203" t="str">
        <f>IF(AND(Planungsübersicht!$E195&gt;1990,TYPE(Planungsübersicht!$E195)=1,NOT(Planungsübersicht!$F195="Umsetzung nicht möglich")), Planungsübersicht!G195," ")</f>
        <v xml:space="preserve"> </v>
      </c>
      <c r="G178" s="203" t="str">
        <f>IF(AND(Planungsübersicht!$E195&gt;1990,TYPE(Planungsübersicht!$E195)=1,NOT(Planungsübersicht!$F195="Umsetzung nicht möglich")), Planungsübersicht!H195," ")</f>
        <v xml:space="preserve"> </v>
      </c>
      <c r="H178" s="203" t="str">
        <f>IF(AND(Planungsübersicht!$E195&gt;1990,TYPE(Planungsübersicht!$E195)=1,NOT(Planungsübersicht!$F195="Umsetzung nicht möglich")), MAX(Planungsübersicht!I195:Z195)," ")</f>
        <v xml:space="preserve"> </v>
      </c>
    </row>
    <row r="179" spans="2:8" ht="89.25">
      <c r="B179" s="203" t="str">
        <f>IF(AND(Planungsübersicht!$E196&gt;1990,TYPE(Planungsübersicht!$E196)=1,NOT(Planungsübersicht!$F196="Umsetzung nicht möglich")), Planungsübersicht!C196," ")</f>
        <v>B9</v>
      </c>
      <c r="C179" s="203" t="str">
        <f>IF(AND(Planungsübersicht!$E196&gt;1990,TYPE(Planungsübersicht!$E196)=1,NOT(Planungsübersicht!$F196="Umsetzung nicht möglich")), Planungsübersicht!D196," ")</f>
        <v>Standartmäßige Einstellung "beidseitiger Druck" bei allen Druckern; bei Neuanschaffung ggf. beachten!</v>
      </c>
      <c r="D179" s="203">
        <f>IF(AND(Planungsübersicht!$E196&gt;1990,TYPE(Planungsübersicht!$E196)=1,NOT(Planungsübersicht!$F196="Umsetzung nicht möglich")), Planungsübersicht!E196," ")</f>
        <v>2024</v>
      </c>
      <c r="E179" s="203" t="str">
        <f>IF(AND(Planungsübersicht!$E196&gt;1990,TYPE(Planungsübersicht!$E196)=1,NOT(Planungsübersicht!$F196="Umsetzung nicht möglich")), Planungsübersicht!F196," ")</f>
        <v>umgesetzt</v>
      </c>
      <c r="F179" s="203" t="str">
        <f>IF(AND(Planungsübersicht!$E196&gt;1990,TYPE(Planungsübersicht!$E196)=1,NOT(Planungsübersicht!$F196="Umsetzung nicht möglich")), Planungsübersicht!G196," ")</f>
        <v>Jörg Hincha,                           IT-Team</v>
      </c>
      <c r="G179" s="203" t="str">
        <f>IF(AND(Planungsübersicht!$E196&gt;1990,TYPE(Planungsübersicht!$E196)=1,NOT(Planungsübersicht!$F196="Umsetzung nicht möglich")), Planungsübersicht!H196," ")</f>
        <v>Jörg Hincha</v>
      </c>
      <c r="H179" s="203">
        <f>IF(AND(Planungsübersicht!$E196&gt;1990,TYPE(Planungsübersicht!$E196)=1,NOT(Planungsübersicht!$F196="Umsetzung nicht möglich")), MAX(Planungsübersicht!I196:Z196)," ")</f>
        <v>0</v>
      </c>
    </row>
    <row r="180" spans="2:8">
      <c r="B180" s="203" t="str">
        <f>IF(AND(Planungsübersicht!$E197&gt;1990,TYPE(Planungsübersicht!$E197)=1,NOT(Planungsübersicht!$F197="Umsetzung nicht möglich")), Planungsübersicht!C197," ")</f>
        <v xml:space="preserve"> </v>
      </c>
      <c r="C180" s="203" t="str">
        <f>IF(AND(Planungsübersicht!$E197&gt;1990,TYPE(Planungsübersicht!$E197)=1,NOT(Planungsübersicht!$F197="Umsetzung nicht möglich")), Planungsübersicht!D197," ")</f>
        <v xml:space="preserve"> </v>
      </c>
      <c r="D180" s="203" t="str">
        <f>IF(AND(Planungsübersicht!$E197&gt;1990,TYPE(Planungsübersicht!$E197)=1,NOT(Planungsübersicht!$F197="Umsetzung nicht möglich")), Planungsübersicht!E197," ")</f>
        <v xml:space="preserve"> </v>
      </c>
      <c r="E180" s="203" t="str">
        <f>IF(AND(Planungsübersicht!$E197&gt;1990,TYPE(Planungsübersicht!$E197)=1,NOT(Planungsübersicht!$F197="Umsetzung nicht möglich")), Planungsübersicht!F197," ")</f>
        <v xml:space="preserve"> </v>
      </c>
      <c r="F180" s="203" t="str">
        <f>IF(AND(Planungsübersicht!$E197&gt;1990,TYPE(Planungsübersicht!$E197)=1,NOT(Planungsübersicht!$F197="Umsetzung nicht möglich")), Planungsübersicht!G197," ")</f>
        <v xml:space="preserve"> </v>
      </c>
      <c r="G180" s="203" t="str">
        <f>IF(AND(Planungsübersicht!$E197&gt;1990,TYPE(Planungsübersicht!$E197)=1,NOT(Planungsübersicht!$F197="Umsetzung nicht möglich")), Planungsübersicht!H197," ")</f>
        <v xml:space="preserve"> </v>
      </c>
      <c r="H180" s="203" t="str">
        <f>IF(AND(Planungsübersicht!$E197&gt;1990,TYPE(Planungsübersicht!$E197)=1,NOT(Planungsübersicht!$F197="Umsetzung nicht möglich")), MAX(Planungsübersicht!I197:Z197)," ")</f>
        <v xml:space="preserve"> </v>
      </c>
    </row>
    <row r="181" spans="2:8" ht="114.75">
      <c r="B181" s="203" t="str">
        <f>IF(AND(Planungsübersicht!$E198&gt;1990,TYPE(Planungsübersicht!$E198)=1,NOT(Planungsübersicht!$F198="Umsetzung nicht möglich")), Planungsübersicht!C198," ")</f>
        <v>B10</v>
      </c>
      <c r="C181" s="203" t="str">
        <f>IF(AND(Planungsübersicht!$E198&gt;1990,TYPE(Planungsübersicht!$E198)=1,NOT(Planungsübersicht!$F198="Umsetzung nicht möglich")), Planungsübersicht!D198," ")</f>
        <v xml:space="preserve">Verwendung von Flachbatterie-Wechselgehäusen mit Mignon-Akkus statt bisheriger 4,5V-Blockbatterien für Sachunterrichtsthemen wie Strom </v>
      </c>
      <c r="D181" s="203">
        <f>IF(AND(Planungsübersicht!$E198&gt;1990,TYPE(Planungsübersicht!$E198)=1,NOT(Planungsübersicht!$F198="Umsetzung nicht möglich")), Planungsübersicht!E198," ")</f>
        <v>2020</v>
      </c>
      <c r="E181" s="203" t="str">
        <f>IF(AND(Planungsübersicht!$E198&gt;1990,TYPE(Planungsübersicht!$E198)=1,NOT(Planungsübersicht!$F198="Umsetzung nicht möglich")), Planungsübersicht!F198," ")</f>
        <v>umgesetzt</v>
      </c>
      <c r="F181" s="203" t="str">
        <f>IF(AND(Planungsübersicht!$E198&gt;1990,TYPE(Planungsübersicht!$E198)=1,NOT(Planungsübersicht!$F198="Umsetzung nicht möglich")), Planungsübersicht!G198," ")</f>
        <v>Gabi Freier,                          Jonas Bredehöft</v>
      </c>
      <c r="G181" s="203" t="str">
        <f>IF(AND(Planungsübersicht!$E198&gt;1990,TYPE(Planungsübersicht!$E198)=1,NOT(Planungsübersicht!$F198="Umsetzung nicht möglich")), Planungsübersicht!H198," ")</f>
        <v>Jonas Bredhöft</v>
      </c>
      <c r="H181" s="203">
        <f>IF(AND(Planungsübersicht!$E198&gt;1990,TYPE(Planungsübersicht!$E198)=1,NOT(Planungsübersicht!$F198="Umsetzung nicht möglich")), MAX(Planungsübersicht!I198:Z198)," ")</f>
        <v>0</v>
      </c>
    </row>
    <row r="182" spans="2:8">
      <c r="B182" s="203" t="str">
        <f>IF(AND(Planungsübersicht!$E199&gt;1990,TYPE(Planungsübersicht!$E199)=1,NOT(Planungsübersicht!$F199="Umsetzung nicht möglich")), Planungsübersicht!C199," ")</f>
        <v xml:space="preserve"> </v>
      </c>
      <c r="C182" s="203" t="str">
        <f>IF(AND(Planungsübersicht!$E199&gt;1990,TYPE(Planungsübersicht!$E199)=1,NOT(Planungsübersicht!$F199="Umsetzung nicht möglich")), Planungsübersicht!D199," ")</f>
        <v xml:space="preserve"> </v>
      </c>
      <c r="D182" s="203" t="str">
        <f>IF(AND(Planungsübersicht!$E199&gt;1990,TYPE(Planungsübersicht!$E199)=1,NOT(Planungsübersicht!$F199="Umsetzung nicht möglich")), Planungsübersicht!E199," ")</f>
        <v xml:space="preserve"> </v>
      </c>
      <c r="E182" s="203" t="str">
        <f>IF(AND(Planungsübersicht!$E199&gt;1990,TYPE(Planungsübersicht!$E199)=1,NOT(Planungsübersicht!$F199="Umsetzung nicht möglich")), Planungsübersicht!F199," ")</f>
        <v xml:space="preserve"> </v>
      </c>
      <c r="F182" s="203" t="str">
        <f>IF(AND(Planungsübersicht!$E199&gt;1990,TYPE(Planungsübersicht!$E199)=1,NOT(Planungsübersicht!$F199="Umsetzung nicht möglich")), Planungsübersicht!G199," ")</f>
        <v xml:space="preserve"> </v>
      </c>
      <c r="G182" s="203" t="str">
        <f>IF(AND(Planungsübersicht!$E199&gt;1990,TYPE(Planungsübersicht!$E199)=1,NOT(Planungsübersicht!$F199="Umsetzung nicht möglich")), Planungsübersicht!H199," ")</f>
        <v xml:space="preserve"> </v>
      </c>
      <c r="H182" s="203" t="str">
        <f>IF(AND(Planungsübersicht!$E199&gt;1990,TYPE(Planungsübersicht!$E199)=1,NOT(Planungsübersicht!$F199="Umsetzung nicht möglich")), MAX(Planungsübersicht!I199:Z199)," ")</f>
        <v xml:space="preserve"> </v>
      </c>
    </row>
    <row r="183" spans="2:8">
      <c r="B183" s="203" t="str">
        <f>IF(AND(Planungsübersicht!$E200&gt;1990,TYPE(Planungsübersicht!$E200)=1,NOT(Planungsübersicht!$F200="Umsetzung nicht möglich")), Planungsübersicht!C200," ")</f>
        <v xml:space="preserve"> </v>
      </c>
      <c r="C183" s="203" t="str">
        <f>IF(AND(Planungsübersicht!$E200&gt;1990,TYPE(Planungsübersicht!$E200)=1,NOT(Planungsübersicht!$F200="Umsetzung nicht möglich")), Planungsübersicht!D200," ")</f>
        <v xml:space="preserve"> </v>
      </c>
      <c r="D183" s="203" t="str">
        <f>IF(AND(Planungsübersicht!$E200&gt;1990,TYPE(Planungsübersicht!$E200)=1,NOT(Planungsübersicht!$F200="Umsetzung nicht möglich")), Planungsübersicht!E200," ")</f>
        <v xml:space="preserve"> </v>
      </c>
      <c r="E183" s="203" t="str">
        <f>IF(AND(Planungsübersicht!$E200&gt;1990,TYPE(Planungsübersicht!$E200)=1,NOT(Planungsübersicht!$F200="Umsetzung nicht möglich")), Planungsübersicht!F200," ")</f>
        <v xml:space="preserve"> </v>
      </c>
      <c r="F183" s="203" t="str">
        <f>IF(AND(Planungsübersicht!$E200&gt;1990,TYPE(Planungsübersicht!$E200)=1,NOT(Planungsübersicht!$F200="Umsetzung nicht möglich")), Planungsübersicht!G200," ")</f>
        <v xml:space="preserve"> </v>
      </c>
      <c r="G183" s="203" t="str">
        <f>IF(AND(Planungsübersicht!$E200&gt;1990,TYPE(Planungsübersicht!$E200)=1,NOT(Planungsübersicht!$F200="Umsetzung nicht möglich")), Planungsübersicht!H200," ")</f>
        <v xml:space="preserve"> </v>
      </c>
      <c r="H183" s="203" t="str">
        <f>IF(AND(Planungsübersicht!$E200&gt;1990,TYPE(Planungsübersicht!$E200)=1,NOT(Planungsübersicht!$F200="Umsetzung nicht möglich")), MAX(Planungsübersicht!I200:Z200)," ")</f>
        <v xml:space="preserve"> </v>
      </c>
    </row>
    <row r="184" spans="2:8">
      <c r="B184" s="203" t="str">
        <f>IF(AND(Planungsübersicht!$E201&gt;1990,TYPE(Planungsübersicht!$E201)=1,NOT(Planungsübersicht!$F201="Umsetzung nicht möglich")), Planungsübersicht!C201," ")</f>
        <v xml:space="preserve"> </v>
      </c>
      <c r="C184" s="203" t="str">
        <f>IF(AND(Planungsübersicht!$E201&gt;1990,TYPE(Planungsübersicht!$E201)=1,NOT(Planungsübersicht!$F201="Umsetzung nicht möglich")), Planungsübersicht!D201," ")</f>
        <v xml:space="preserve"> </v>
      </c>
      <c r="D184" s="203" t="str">
        <f>IF(AND(Planungsübersicht!$E201&gt;1990,TYPE(Planungsübersicht!$E201)=1,NOT(Planungsübersicht!$F201="Umsetzung nicht möglich")), Planungsübersicht!E201," ")</f>
        <v xml:space="preserve"> </v>
      </c>
      <c r="E184" s="203" t="str">
        <f>IF(AND(Planungsübersicht!$E201&gt;1990,TYPE(Planungsübersicht!$E201)=1,NOT(Planungsübersicht!$F201="Umsetzung nicht möglich")), Planungsübersicht!F201," ")</f>
        <v xml:space="preserve"> </v>
      </c>
      <c r="F184" s="203" t="str">
        <f>IF(AND(Planungsübersicht!$E201&gt;1990,TYPE(Planungsübersicht!$E201)=1,NOT(Planungsübersicht!$F201="Umsetzung nicht möglich")), Planungsübersicht!G201," ")</f>
        <v xml:space="preserve"> </v>
      </c>
      <c r="G184" s="203" t="str">
        <f>IF(AND(Planungsübersicht!$E201&gt;1990,TYPE(Planungsübersicht!$E201)=1,NOT(Planungsübersicht!$F201="Umsetzung nicht möglich")), Planungsübersicht!H201," ")</f>
        <v xml:space="preserve"> </v>
      </c>
      <c r="H184" s="203" t="str">
        <f>IF(AND(Planungsübersicht!$E201&gt;1990,TYPE(Planungsübersicht!$E201)=1,NOT(Planungsübersicht!$F201="Umsetzung nicht möglich")), MAX(Planungsübersicht!I201:Z201)," ")</f>
        <v xml:space="preserve"> </v>
      </c>
    </row>
    <row r="185" spans="2:8">
      <c r="B185" s="203" t="str">
        <f>IF(AND(Planungsübersicht!$E202&gt;1990,TYPE(Planungsübersicht!$E202)=1,NOT(Planungsübersicht!$F202="Umsetzung nicht möglich")), Planungsübersicht!C202," ")</f>
        <v xml:space="preserve"> </v>
      </c>
      <c r="C185" s="203" t="str">
        <f>IF(AND(Planungsübersicht!$E202&gt;1990,TYPE(Planungsübersicht!$E202)=1,NOT(Planungsübersicht!$F202="Umsetzung nicht möglich")), Planungsübersicht!D202," ")</f>
        <v xml:space="preserve"> </v>
      </c>
      <c r="D185" s="203" t="str">
        <f>IF(AND(Planungsübersicht!$E202&gt;1990,TYPE(Planungsübersicht!$E202)=1,NOT(Planungsübersicht!$F202="Umsetzung nicht möglich")), Planungsübersicht!E202," ")</f>
        <v xml:space="preserve"> </v>
      </c>
      <c r="E185" s="203" t="str">
        <f>IF(AND(Planungsübersicht!$E202&gt;1990,TYPE(Planungsübersicht!$E202)=1,NOT(Planungsübersicht!$F202="Umsetzung nicht möglich")), Planungsübersicht!F202," ")</f>
        <v xml:space="preserve"> </v>
      </c>
      <c r="F185" s="203" t="str">
        <f>IF(AND(Planungsübersicht!$E202&gt;1990,TYPE(Planungsübersicht!$E202)=1,NOT(Planungsübersicht!$F202="Umsetzung nicht möglich")), Planungsübersicht!G202," ")</f>
        <v xml:space="preserve"> </v>
      </c>
      <c r="G185" s="203" t="str">
        <f>IF(AND(Planungsübersicht!$E202&gt;1990,TYPE(Planungsübersicht!$E202)=1,NOT(Planungsübersicht!$F202="Umsetzung nicht möglich")), Planungsübersicht!H202," ")</f>
        <v xml:space="preserve"> </v>
      </c>
      <c r="H185" s="203" t="str">
        <f>IF(AND(Planungsübersicht!$E202&gt;1990,TYPE(Planungsübersicht!$E202)=1,NOT(Planungsübersicht!$F202="Umsetzung nicht möglich")), MAX(Planungsübersicht!I202:Z202)," ")</f>
        <v xml:space="preserve"> </v>
      </c>
    </row>
    <row r="186" spans="2:8">
      <c r="B186" s="203" t="str">
        <f>IF(AND(Planungsübersicht!$E203&gt;1990,TYPE(Planungsübersicht!$E203)=1,NOT(Planungsübersicht!$F203="Umsetzung nicht möglich")), Planungsübersicht!C203," ")</f>
        <v xml:space="preserve"> </v>
      </c>
      <c r="C186" s="203" t="str">
        <f>IF(AND(Planungsübersicht!$E203&gt;1990,TYPE(Planungsübersicht!$E203)=1,NOT(Planungsübersicht!$F203="Umsetzung nicht möglich")), Planungsübersicht!D203," ")</f>
        <v xml:space="preserve"> </v>
      </c>
      <c r="D186" s="203" t="str">
        <f>IF(AND(Planungsübersicht!$E203&gt;1990,TYPE(Planungsübersicht!$E203)=1,NOT(Planungsübersicht!$F203="Umsetzung nicht möglich")), Planungsübersicht!E203," ")</f>
        <v xml:space="preserve"> </v>
      </c>
      <c r="E186" s="203" t="str">
        <f>IF(AND(Planungsübersicht!$E203&gt;1990,TYPE(Planungsübersicht!$E203)=1,NOT(Planungsübersicht!$F203="Umsetzung nicht möglich")), Planungsübersicht!F203," ")</f>
        <v xml:space="preserve"> </v>
      </c>
      <c r="F186" s="203" t="str">
        <f>IF(AND(Planungsübersicht!$E203&gt;1990,TYPE(Planungsübersicht!$E203)=1,NOT(Planungsübersicht!$F203="Umsetzung nicht möglich")), Planungsübersicht!G203," ")</f>
        <v xml:space="preserve"> </v>
      </c>
      <c r="G186" s="203" t="str">
        <f>IF(AND(Planungsübersicht!$E203&gt;1990,TYPE(Planungsübersicht!$E203)=1,NOT(Planungsübersicht!$F203="Umsetzung nicht möglich")), Planungsübersicht!H203," ")</f>
        <v xml:space="preserve"> </v>
      </c>
      <c r="H186" s="203" t="str">
        <f>IF(AND(Planungsübersicht!$E203&gt;1990,TYPE(Planungsübersicht!$E203)=1,NOT(Planungsübersicht!$F203="Umsetzung nicht möglich")), MAX(Planungsübersicht!I203:Z203)," ")</f>
        <v xml:space="preserve"> </v>
      </c>
    </row>
    <row r="187" spans="2:8">
      <c r="B187" s="203" t="str">
        <f>IF(AND(Planungsübersicht!$E204&gt;1990,TYPE(Planungsübersicht!$E204)=1,NOT(Planungsübersicht!$F204="Umsetzung nicht möglich")), Planungsübersicht!C204," ")</f>
        <v xml:space="preserve"> </v>
      </c>
      <c r="C187" s="203" t="str">
        <f>IF(AND(Planungsübersicht!$E204&gt;1990,TYPE(Planungsübersicht!$E204)=1,NOT(Planungsübersicht!$F204="Umsetzung nicht möglich")), Planungsübersicht!D204," ")</f>
        <v xml:space="preserve"> </v>
      </c>
      <c r="D187" s="203" t="str">
        <f>IF(AND(Planungsübersicht!$E204&gt;1990,TYPE(Planungsübersicht!$E204)=1,NOT(Planungsübersicht!$F204="Umsetzung nicht möglich")), Planungsübersicht!E204," ")</f>
        <v xml:space="preserve"> </v>
      </c>
      <c r="E187" s="203" t="str">
        <f>IF(AND(Planungsübersicht!$E204&gt;1990,TYPE(Planungsübersicht!$E204)=1,NOT(Planungsübersicht!$F204="Umsetzung nicht möglich")), Planungsübersicht!F204," ")</f>
        <v xml:space="preserve"> </v>
      </c>
      <c r="F187" s="203" t="str">
        <f>IF(AND(Planungsübersicht!$E204&gt;1990,TYPE(Planungsübersicht!$E204)=1,NOT(Planungsübersicht!$F204="Umsetzung nicht möglich")), Planungsübersicht!G204," ")</f>
        <v xml:space="preserve"> </v>
      </c>
      <c r="G187" s="203" t="str">
        <f>IF(AND(Planungsübersicht!$E204&gt;1990,TYPE(Planungsübersicht!$E204)=1,NOT(Planungsübersicht!$F204="Umsetzung nicht möglich")), Planungsübersicht!H204," ")</f>
        <v xml:space="preserve"> </v>
      </c>
      <c r="H187" s="203" t="str">
        <f>IF(AND(Planungsübersicht!$E204&gt;1990,TYPE(Planungsübersicht!$E204)=1,NOT(Planungsübersicht!$F204="Umsetzung nicht möglich")), MAX(Planungsübersicht!I204:Z204)," ")</f>
        <v xml:space="preserve"> </v>
      </c>
    </row>
    <row r="188" spans="2:8">
      <c r="B188" s="203" t="str">
        <f>IF(AND(Planungsübersicht!$E205&gt;1990,TYPE(Planungsübersicht!$E205)=1,NOT(Planungsübersicht!$F205="Umsetzung nicht möglich")), Planungsübersicht!C205," ")</f>
        <v xml:space="preserve"> </v>
      </c>
      <c r="C188" s="203" t="str">
        <f>IF(AND(Planungsübersicht!$E205&gt;1990,TYPE(Planungsübersicht!$E205)=1,NOT(Planungsübersicht!$F205="Umsetzung nicht möglich")), Planungsübersicht!D205," ")</f>
        <v xml:space="preserve"> </v>
      </c>
      <c r="D188" s="203" t="str">
        <f>IF(AND(Planungsübersicht!$E205&gt;1990,TYPE(Planungsübersicht!$E205)=1,NOT(Planungsübersicht!$F205="Umsetzung nicht möglich")), Planungsübersicht!E205," ")</f>
        <v xml:space="preserve"> </v>
      </c>
      <c r="E188" s="203" t="str">
        <f>IF(AND(Planungsübersicht!$E205&gt;1990,TYPE(Planungsübersicht!$E205)=1,NOT(Planungsübersicht!$F205="Umsetzung nicht möglich")), Planungsübersicht!F205," ")</f>
        <v xml:space="preserve"> </v>
      </c>
      <c r="F188" s="203" t="str">
        <f>IF(AND(Planungsübersicht!$E205&gt;1990,TYPE(Planungsübersicht!$E205)=1,NOT(Planungsübersicht!$F205="Umsetzung nicht möglich")), Planungsübersicht!G205," ")</f>
        <v xml:space="preserve"> </v>
      </c>
      <c r="G188" s="203" t="str">
        <f>IF(AND(Planungsübersicht!$E205&gt;1990,TYPE(Planungsübersicht!$E205)=1,NOT(Planungsübersicht!$F205="Umsetzung nicht möglich")), Planungsübersicht!H205," ")</f>
        <v xml:space="preserve"> </v>
      </c>
      <c r="H188" s="203" t="str">
        <f>IF(AND(Planungsübersicht!$E205&gt;1990,TYPE(Planungsübersicht!$E205)=1,NOT(Planungsübersicht!$F205="Umsetzung nicht möglich")), MAX(Planungsübersicht!I205:Z205)," ")</f>
        <v xml:space="preserve"> </v>
      </c>
    </row>
    <row r="189" spans="2:8">
      <c r="B189" s="203" t="str">
        <f>IF(AND(Planungsübersicht!$E206&gt;1990,TYPE(Planungsübersicht!$E206)=1,NOT(Planungsübersicht!$F206="Umsetzung nicht möglich")), Planungsübersicht!C206," ")</f>
        <v xml:space="preserve"> </v>
      </c>
      <c r="C189" s="203" t="str">
        <f>IF(AND(Planungsübersicht!$E206&gt;1990,TYPE(Planungsübersicht!$E206)=1,NOT(Planungsübersicht!$F206="Umsetzung nicht möglich")), Planungsübersicht!D206," ")</f>
        <v xml:space="preserve"> </v>
      </c>
      <c r="D189" s="203" t="str">
        <f>IF(AND(Planungsübersicht!$E206&gt;1990,TYPE(Planungsübersicht!$E206)=1,NOT(Planungsübersicht!$F206="Umsetzung nicht möglich")), Planungsübersicht!E206," ")</f>
        <v xml:space="preserve"> </v>
      </c>
      <c r="E189" s="203" t="str">
        <f>IF(AND(Planungsübersicht!$E206&gt;1990,TYPE(Planungsübersicht!$E206)=1,NOT(Planungsübersicht!$F206="Umsetzung nicht möglich")), Planungsübersicht!F206," ")</f>
        <v xml:space="preserve"> </v>
      </c>
      <c r="F189" s="203" t="str">
        <f>IF(AND(Planungsübersicht!$E206&gt;1990,TYPE(Planungsübersicht!$E206)=1,NOT(Planungsübersicht!$F206="Umsetzung nicht möglich")), Planungsübersicht!G206," ")</f>
        <v xml:space="preserve"> </v>
      </c>
      <c r="G189" s="203" t="str">
        <f>IF(AND(Planungsübersicht!$E206&gt;1990,TYPE(Planungsübersicht!$E206)=1,NOT(Planungsübersicht!$F206="Umsetzung nicht möglich")), Planungsübersicht!H206," ")</f>
        <v xml:space="preserve"> </v>
      </c>
      <c r="H189" s="203" t="str">
        <f>IF(AND(Planungsübersicht!$E206&gt;1990,TYPE(Planungsübersicht!$E206)=1,NOT(Planungsübersicht!$F206="Umsetzung nicht möglich")), MAX(Planungsübersicht!I206:Z206)," ")</f>
        <v xml:space="preserve"> </v>
      </c>
    </row>
    <row r="190" spans="2:8">
      <c r="B190" s="203" t="str">
        <f>IF(AND(Planungsübersicht!$E207&gt;1990,TYPE(Planungsübersicht!$E207)=1,NOT(Planungsübersicht!$F207="Umsetzung nicht möglich")), Planungsübersicht!C207," ")</f>
        <v xml:space="preserve"> </v>
      </c>
      <c r="C190" s="203" t="str">
        <f>IF(AND(Planungsübersicht!$E207&gt;1990,TYPE(Planungsübersicht!$E207)=1,NOT(Planungsübersicht!$F207="Umsetzung nicht möglich")), Planungsübersicht!D207," ")</f>
        <v xml:space="preserve"> </v>
      </c>
      <c r="D190" s="203" t="str">
        <f>IF(AND(Planungsübersicht!$E207&gt;1990,TYPE(Planungsübersicht!$E207)=1,NOT(Planungsübersicht!$F207="Umsetzung nicht möglich")), Planungsübersicht!E207," ")</f>
        <v xml:space="preserve"> </v>
      </c>
      <c r="E190" s="203" t="str">
        <f>IF(AND(Planungsübersicht!$E207&gt;1990,TYPE(Planungsübersicht!$E207)=1,NOT(Planungsübersicht!$F207="Umsetzung nicht möglich")), Planungsübersicht!F207," ")</f>
        <v xml:space="preserve"> </v>
      </c>
      <c r="F190" s="203" t="str">
        <f>IF(AND(Planungsübersicht!$E207&gt;1990,TYPE(Planungsübersicht!$E207)=1,NOT(Planungsübersicht!$F207="Umsetzung nicht möglich")), Planungsübersicht!G207," ")</f>
        <v xml:space="preserve"> </v>
      </c>
      <c r="G190" s="203" t="str">
        <f>IF(AND(Planungsübersicht!$E207&gt;1990,TYPE(Planungsübersicht!$E207)=1,NOT(Planungsübersicht!$F207="Umsetzung nicht möglich")), Planungsübersicht!H207," ")</f>
        <v xml:space="preserve"> </v>
      </c>
      <c r="H190" s="203" t="str">
        <f>IF(AND(Planungsübersicht!$E207&gt;1990,TYPE(Planungsübersicht!$E207)=1,NOT(Planungsübersicht!$F207="Umsetzung nicht möglich")), MAX(Planungsübersicht!I207:Z207)," ")</f>
        <v xml:space="preserve"> </v>
      </c>
    </row>
    <row r="191" spans="2:8">
      <c r="B191" s="203" t="str">
        <f>IF(AND(Planungsübersicht!$E208&gt;1990,TYPE(Planungsübersicht!$E208)=1,NOT(Planungsübersicht!$F208="Umsetzung nicht möglich")), Planungsübersicht!C208," ")</f>
        <v xml:space="preserve"> </v>
      </c>
      <c r="C191" s="203" t="str">
        <f>IF(AND(Planungsübersicht!$E208&gt;1990,TYPE(Planungsübersicht!$E208)=1,NOT(Planungsübersicht!$F208="Umsetzung nicht möglich")), Planungsübersicht!D208," ")</f>
        <v xml:space="preserve"> </v>
      </c>
      <c r="D191" s="203" t="str">
        <f>IF(AND(Planungsübersicht!$E208&gt;1990,TYPE(Planungsübersicht!$E208)=1,NOT(Planungsübersicht!$F208="Umsetzung nicht möglich")), Planungsübersicht!E208," ")</f>
        <v xml:space="preserve"> </v>
      </c>
      <c r="E191" s="203" t="str">
        <f>IF(AND(Planungsübersicht!$E208&gt;1990,TYPE(Planungsübersicht!$E208)=1,NOT(Planungsübersicht!$F208="Umsetzung nicht möglich")), Planungsübersicht!F208," ")</f>
        <v xml:space="preserve"> </v>
      </c>
      <c r="F191" s="203" t="str">
        <f>IF(AND(Planungsübersicht!$E208&gt;1990,TYPE(Planungsübersicht!$E208)=1,NOT(Planungsübersicht!$F208="Umsetzung nicht möglich")), Planungsübersicht!G208," ")</f>
        <v xml:space="preserve"> </v>
      </c>
      <c r="G191" s="203" t="str">
        <f>IF(AND(Planungsübersicht!$E208&gt;1990,TYPE(Planungsübersicht!$E208)=1,NOT(Planungsübersicht!$F208="Umsetzung nicht möglich")), Planungsübersicht!H208," ")</f>
        <v xml:space="preserve"> </v>
      </c>
      <c r="H191" s="203" t="str">
        <f>IF(AND(Planungsübersicht!$E208&gt;1990,TYPE(Planungsübersicht!$E208)=1,NOT(Planungsübersicht!$F208="Umsetzung nicht möglich")), MAX(Planungsübersicht!I208:Z208)," ")</f>
        <v xml:space="preserve"> </v>
      </c>
    </row>
    <row r="192" spans="2:8">
      <c r="B192" s="203" t="str">
        <f>IF(AND(Planungsübersicht!$E209&gt;1990,TYPE(Planungsübersicht!$E209)=1,NOT(Planungsübersicht!$F209="Umsetzung nicht möglich")), Planungsübersicht!C209," ")</f>
        <v xml:space="preserve"> </v>
      </c>
      <c r="C192" s="203" t="str">
        <f>IF(AND(Planungsübersicht!$E209&gt;1990,TYPE(Planungsübersicht!$E209)=1,NOT(Planungsübersicht!$F209="Umsetzung nicht möglich")), Planungsübersicht!D209," ")</f>
        <v xml:space="preserve"> </v>
      </c>
      <c r="D192" s="203" t="str">
        <f>IF(AND(Planungsübersicht!$E209&gt;1990,TYPE(Planungsübersicht!$E209)=1,NOT(Planungsübersicht!$F209="Umsetzung nicht möglich")), Planungsübersicht!E209," ")</f>
        <v xml:space="preserve"> </v>
      </c>
      <c r="E192" s="203" t="str">
        <f>IF(AND(Planungsübersicht!$E209&gt;1990,TYPE(Planungsübersicht!$E209)=1,NOT(Planungsübersicht!$F209="Umsetzung nicht möglich")), Planungsübersicht!F209," ")</f>
        <v xml:space="preserve"> </v>
      </c>
      <c r="F192" s="203" t="str">
        <f>IF(AND(Planungsübersicht!$E209&gt;1990,TYPE(Planungsübersicht!$E209)=1,NOT(Planungsübersicht!$F209="Umsetzung nicht möglich")), Planungsübersicht!G209," ")</f>
        <v xml:space="preserve"> </v>
      </c>
      <c r="G192" s="203" t="str">
        <f>IF(AND(Planungsübersicht!$E209&gt;1990,TYPE(Planungsübersicht!$E209)=1,NOT(Planungsübersicht!$F209="Umsetzung nicht möglich")), Planungsübersicht!H209," ")</f>
        <v xml:space="preserve"> </v>
      </c>
      <c r="H192" s="203" t="str">
        <f>IF(AND(Planungsübersicht!$E209&gt;1990,TYPE(Planungsübersicht!$E209)=1,NOT(Planungsübersicht!$F209="Umsetzung nicht möglich")), MAX(Planungsübersicht!I209:Z209)," ")</f>
        <v xml:space="preserve"> </v>
      </c>
    </row>
    <row r="193" spans="2:8">
      <c r="B193" s="203" t="str">
        <f>IF(AND(Planungsübersicht!$E210&gt;1990,TYPE(Planungsübersicht!$E210)=1,NOT(Planungsübersicht!$F210="Umsetzung nicht möglich")), Planungsübersicht!C210," ")</f>
        <v xml:space="preserve"> </v>
      </c>
      <c r="C193" s="203" t="str">
        <f>IF(AND(Planungsübersicht!$E210&gt;1990,TYPE(Planungsübersicht!$E210)=1,NOT(Planungsübersicht!$F210="Umsetzung nicht möglich")), Planungsübersicht!D210," ")</f>
        <v xml:space="preserve"> </v>
      </c>
      <c r="D193" s="203" t="str">
        <f>IF(AND(Planungsübersicht!$E210&gt;1990,TYPE(Planungsübersicht!$E210)=1,NOT(Planungsübersicht!$F210="Umsetzung nicht möglich")), Planungsübersicht!E210," ")</f>
        <v xml:space="preserve"> </v>
      </c>
      <c r="E193" s="203" t="str">
        <f>IF(AND(Planungsübersicht!$E210&gt;1990,TYPE(Planungsübersicht!$E210)=1,NOT(Planungsübersicht!$F210="Umsetzung nicht möglich")), Planungsübersicht!F210," ")</f>
        <v xml:space="preserve"> </v>
      </c>
      <c r="F193" s="203" t="str">
        <f>IF(AND(Planungsübersicht!$E210&gt;1990,TYPE(Planungsübersicht!$E210)=1,NOT(Planungsübersicht!$F210="Umsetzung nicht möglich")), Planungsübersicht!G210," ")</f>
        <v xml:space="preserve"> </v>
      </c>
      <c r="G193" s="203" t="str">
        <f>IF(AND(Planungsübersicht!$E210&gt;1990,TYPE(Planungsübersicht!$E210)=1,NOT(Planungsübersicht!$F210="Umsetzung nicht möglich")), Planungsübersicht!H210," ")</f>
        <v xml:space="preserve"> </v>
      </c>
      <c r="H193" s="203" t="str">
        <f>IF(AND(Planungsübersicht!$E210&gt;1990,TYPE(Planungsübersicht!$E210)=1,NOT(Planungsübersicht!$F210="Umsetzung nicht möglich")), MAX(Planungsübersicht!I210:Z210)," ")</f>
        <v xml:space="preserve"> </v>
      </c>
    </row>
    <row r="194" spans="2:8">
      <c r="B194" s="203" t="str">
        <f>IF(AND(Planungsübersicht!$E211&gt;1990,TYPE(Planungsübersicht!$E211)=1,NOT(Planungsübersicht!$F211="Umsetzung nicht möglich")), Planungsübersicht!C211," ")</f>
        <v xml:space="preserve"> </v>
      </c>
      <c r="C194" s="203" t="str">
        <f>IF(AND(Planungsübersicht!$E211&gt;1990,TYPE(Planungsübersicht!$E211)=1,NOT(Planungsübersicht!$F211="Umsetzung nicht möglich")), Planungsübersicht!D211," ")</f>
        <v xml:space="preserve"> </v>
      </c>
      <c r="D194" s="203" t="str">
        <f>IF(AND(Planungsübersicht!$E211&gt;1990,TYPE(Planungsübersicht!$E211)=1,NOT(Planungsübersicht!$F211="Umsetzung nicht möglich")), Planungsübersicht!E211," ")</f>
        <v xml:space="preserve"> </v>
      </c>
      <c r="E194" s="203" t="str">
        <f>IF(AND(Planungsübersicht!$E211&gt;1990,TYPE(Planungsübersicht!$E211)=1,NOT(Planungsübersicht!$F211="Umsetzung nicht möglich")), Planungsübersicht!F211," ")</f>
        <v xml:space="preserve"> </v>
      </c>
      <c r="F194" s="203" t="str">
        <f>IF(AND(Planungsübersicht!$E211&gt;1990,TYPE(Planungsübersicht!$E211)=1,NOT(Planungsübersicht!$F211="Umsetzung nicht möglich")), Planungsübersicht!G211," ")</f>
        <v xml:space="preserve"> </v>
      </c>
      <c r="G194" s="203" t="str">
        <f>IF(AND(Planungsübersicht!$E211&gt;1990,TYPE(Planungsübersicht!$E211)=1,NOT(Planungsübersicht!$F211="Umsetzung nicht möglich")), Planungsübersicht!H211," ")</f>
        <v xml:space="preserve"> </v>
      </c>
      <c r="H194" s="203" t="str">
        <f>IF(AND(Planungsübersicht!$E211&gt;1990,TYPE(Planungsübersicht!$E211)=1,NOT(Planungsübersicht!$F211="Umsetzung nicht möglich")), MAX(Planungsübersicht!I211:Z211)," ")</f>
        <v xml:space="preserve"> </v>
      </c>
    </row>
    <row r="195" spans="2:8">
      <c r="B195" s="203" t="str">
        <f>IF(AND(Planungsübersicht!$E212&gt;1990,TYPE(Planungsübersicht!$E212)=1,NOT(Planungsübersicht!$F212="Umsetzung nicht möglich")), Planungsübersicht!C212," ")</f>
        <v xml:space="preserve"> </v>
      </c>
      <c r="C195" s="203" t="str">
        <f>IF(AND(Planungsübersicht!$E212&gt;1990,TYPE(Planungsübersicht!$E212)=1,NOT(Planungsübersicht!$F212="Umsetzung nicht möglich")), Planungsübersicht!D212," ")</f>
        <v xml:space="preserve"> </v>
      </c>
      <c r="D195" s="203" t="str">
        <f>IF(AND(Planungsübersicht!$E212&gt;1990,TYPE(Planungsübersicht!$E212)=1,NOT(Planungsübersicht!$F212="Umsetzung nicht möglich")), Planungsübersicht!E212," ")</f>
        <v xml:space="preserve"> </v>
      </c>
      <c r="E195" s="203" t="str">
        <f>IF(AND(Planungsübersicht!$E212&gt;1990,TYPE(Planungsübersicht!$E212)=1,NOT(Planungsübersicht!$F212="Umsetzung nicht möglich")), Planungsübersicht!F212," ")</f>
        <v xml:space="preserve"> </v>
      </c>
      <c r="F195" s="203" t="str">
        <f>IF(AND(Planungsübersicht!$E212&gt;1990,TYPE(Planungsübersicht!$E212)=1,NOT(Planungsübersicht!$F212="Umsetzung nicht möglich")), Planungsübersicht!G212," ")</f>
        <v xml:space="preserve"> </v>
      </c>
      <c r="G195" s="203" t="str">
        <f>IF(AND(Planungsübersicht!$E212&gt;1990,TYPE(Planungsübersicht!$E212)=1,NOT(Planungsübersicht!$F212="Umsetzung nicht möglich")), Planungsübersicht!H212," ")</f>
        <v xml:space="preserve"> </v>
      </c>
      <c r="H195" s="203" t="str">
        <f>IF(AND(Planungsübersicht!$E212&gt;1990,TYPE(Planungsübersicht!$E212)=1,NOT(Planungsübersicht!$F212="Umsetzung nicht möglich")), MAX(Planungsübersicht!I212:Z212)," ")</f>
        <v xml:space="preserve"> </v>
      </c>
    </row>
    <row r="196" spans="2:8">
      <c r="B196" s="203" t="str">
        <f>IF(AND(Planungsübersicht!$E213&gt;1990,TYPE(Planungsübersicht!$E213)=1,NOT(Planungsübersicht!$F213="Umsetzung nicht möglich")), Planungsübersicht!C213," ")</f>
        <v xml:space="preserve"> </v>
      </c>
      <c r="C196" s="203" t="str">
        <f>IF(AND(Planungsübersicht!$E213&gt;1990,TYPE(Planungsübersicht!$E213)=1,NOT(Planungsübersicht!$F213="Umsetzung nicht möglich")), Planungsübersicht!D213," ")</f>
        <v xml:space="preserve"> </v>
      </c>
      <c r="D196" s="203" t="str">
        <f>IF(AND(Planungsübersicht!$E213&gt;1990,TYPE(Planungsübersicht!$E213)=1,NOT(Planungsübersicht!$F213="Umsetzung nicht möglich")), Planungsübersicht!E213," ")</f>
        <v xml:space="preserve"> </v>
      </c>
      <c r="E196" s="203" t="str">
        <f>IF(AND(Planungsübersicht!$E213&gt;1990,TYPE(Planungsübersicht!$E213)=1,NOT(Planungsübersicht!$F213="Umsetzung nicht möglich")), Planungsübersicht!F213," ")</f>
        <v xml:space="preserve"> </v>
      </c>
      <c r="F196" s="203" t="str">
        <f>IF(AND(Planungsübersicht!$E213&gt;1990,TYPE(Planungsübersicht!$E213)=1,NOT(Planungsübersicht!$F213="Umsetzung nicht möglich")), Planungsübersicht!G213," ")</f>
        <v xml:space="preserve"> </v>
      </c>
      <c r="G196" s="203" t="str">
        <f>IF(AND(Planungsübersicht!$E213&gt;1990,TYPE(Planungsübersicht!$E213)=1,NOT(Planungsübersicht!$F213="Umsetzung nicht möglich")), Planungsübersicht!H213," ")</f>
        <v xml:space="preserve"> </v>
      </c>
      <c r="H196" s="203" t="str">
        <f>IF(AND(Planungsübersicht!$E213&gt;1990,TYPE(Planungsübersicht!$E213)=1,NOT(Planungsübersicht!$F213="Umsetzung nicht möglich")), MAX(Planungsübersicht!I213:Z213)," ")</f>
        <v xml:space="preserve"> </v>
      </c>
    </row>
    <row r="197" spans="2:8">
      <c r="B197" s="203" t="str">
        <f>IF(AND(Planungsübersicht!$E214&gt;1990,TYPE(Planungsübersicht!$E214)=1,NOT(Planungsübersicht!$F214="Umsetzung nicht möglich")), Planungsübersicht!C214," ")</f>
        <v xml:space="preserve"> </v>
      </c>
      <c r="C197" s="203" t="str">
        <f>IF(AND(Planungsübersicht!$E214&gt;1990,TYPE(Planungsübersicht!$E214)=1,NOT(Planungsübersicht!$F214="Umsetzung nicht möglich")), Planungsübersicht!D214," ")</f>
        <v xml:space="preserve"> </v>
      </c>
      <c r="D197" s="203" t="str">
        <f>IF(AND(Planungsübersicht!$E214&gt;1990,TYPE(Planungsübersicht!$E214)=1,NOT(Planungsübersicht!$F214="Umsetzung nicht möglich")), Planungsübersicht!E214," ")</f>
        <v xml:space="preserve"> </v>
      </c>
      <c r="E197" s="203" t="str">
        <f>IF(AND(Planungsübersicht!$E214&gt;1990,TYPE(Planungsübersicht!$E214)=1,NOT(Planungsübersicht!$F214="Umsetzung nicht möglich")), Planungsübersicht!F214," ")</f>
        <v xml:space="preserve"> </v>
      </c>
      <c r="F197" s="203" t="str">
        <f>IF(AND(Planungsübersicht!$E214&gt;1990,TYPE(Planungsübersicht!$E214)=1,NOT(Planungsübersicht!$F214="Umsetzung nicht möglich")), Planungsübersicht!G214," ")</f>
        <v xml:space="preserve"> </v>
      </c>
      <c r="G197" s="203" t="str">
        <f>IF(AND(Planungsübersicht!$E214&gt;1990,TYPE(Planungsübersicht!$E214)=1,NOT(Planungsübersicht!$F214="Umsetzung nicht möglich")), Planungsübersicht!H214," ")</f>
        <v xml:space="preserve"> </v>
      </c>
      <c r="H197" s="203" t="str">
        <f>IF(AND(Planungsübersicht!$E214&gt;1990,TYPE(Planungsübersicht!$E214)=1,NOT(Planungsübersicht!$F214="Umsetzung nicht möglich")), MAX(Planungsübersicht!I214:Z214)," ")</f>
        <v xml:space="preserve"> </v>
      </c>
    </row>
    <row r="198" spans="2:8">
      <c r="B198" s="203" t="str">
        <f>IF(AND(Planungsübersicht!$E215&gt;1990,TYPE(Planungsübersicht!$E215)=1,NOT(Planungsübersicht!$F215="Umsetzung nicht möglich")), Planungsübersicht!C215," ")</f>
        <v xml:space="preserve"> </v>
      </c>
      <c r="C198" s="203" t="str">
        <f>IF(AND(Planungsübersicht!$E215&gt;1990,TYPE(Planungsübersicht!$E215)=1,NOT(Planungsübersicht!$F215="Umsetzung nicht möglich")), Planungsübersicht!D215," ")</f>
        <v xml:space="preserve"> </v>
      </c>
      <c r="D198" s="203" t="str">
        <f>IF(AND(Planungsübersicht!$E215&gt;1990,TYPE(Planungsübersicht!$E215)=1,NOT(Planungsübersicht!$F215="Umsetzung nicht möglich")), Planungsübersicht!E215," ")</f>
        <v xml:space="preserve"> </v>
      </c>
      <c r="E198" s="203" t="str">
        <f>IF(AND(Planungsübersicht!$E215&gt;1990,TYPE(Planungsübersicht!$E215)=1,NOT(Planungsübersicht!$F215="Umsetzung nicht möglich")), Planungsübersicht!F215," ")</f>
        <v xml:space="preserve"> </v>
      </c>
      <c r="F198" s="203" t="str">
        <f>IF(AND(Planungsübersicht!$E215&gt;1990,TYPE(Planungsübersicht!$E215)=1,NOT(Planungsübersicht!$F215="Umsetzung nicht möglich")), Planungsübersicht!G215," ")</f>
        <v xml:space="preserve"> </v>
      </c>
      <c r="G198" s="203" t="str">
        <f>IF(AND(Planungsübersicht!$E215&gt;1990,TYPE(Planungsübersicht!$E215)=1,NOT(Planungsübersicht!$F215="Umsetzung nicht möglich")), Planungsübersicht!H215," ")</f>
        <v xml:space="preserve"> </v>
      </c>
      <c r="H198" s="203" t="str">
        <f>IF(AND(Planungsübersicht!$E215&gt;1990,TYPE(Planungsübersicht!$E215)=1,NOT(Planungsübersicht!$F215="Umsetzung nicht möglich")), MAX(Planungsübersicht!I215:Z215)," ")</f>
        <v xml:space="preserve"> </v>
      </c>
    </row>
    <row r="199" spans="2:8">
      <c r="B199" s="203" t="str">
        <f>IF(AND(Planungsübersicht!$E217&gt;1990,TYPE(Planungsübersicht!$E217)=1,NOT(Planungsübersicht!$F217="Umsetzung nicht möglich")), Planungsübersicht!C217," ")</f>
        <v xml:space="preserve"> </v>
      </c>
      <c r="C199" s="203" t="str">
        <f>IF(AND(Planungsübersicht!$E217&gt;1990,TYPE(Planungsübersicht!$E217)=1,NOT(Planungsübersicht!$F217="Umsetzung nicht möglich")), Planungsübersicht!D217," ")</f>
        <v xml:space="preserve"> </v>
      </c>
      <c r="D199" s="203" t="str">
        <f>IF(AND(Planungsübersicht!$E217&gt;1990,TYPE(Planungsübersicht!$E217)=1,NOT(Planungsübersicht!$F217="Umsetzung nicht möglich")), Planungsübersicht!E217," ")</f>
        <v xml:space="preserve"> </v>
      </c>
      <c r="E199" s="203" t="str">
        <f>IF(AND(Planungsübersicht!$E217&gt;1990,TYPE(Planungsübersicht!$E217)=1,NOT(Planungsübersicht!$F217="Umsetzung nicht möglich")), Planungsübersicht!F217," ")</f>
        <v xml:space="preserve"> </v>
      </c>
      <c r="F199" s="203" t="str">
        <f>IF(AND(Planungsübersicht!$E217&gt;1990,TYPE(Planungsübersicht!$E217)=1,NOT(Planungsübersicht!$F217="Umsetzung nicht möglich")), Planungsübersicht!G217," ")</f>
        <v xml:space="preserve"> </v>
      </c>
      <c r="G199" s="203" t="str">
        <f>IF(AND(Planungsübersicht!$E217&gt;1990,TYPE(Planungsübersicht!$E217)=1,NOT(Planungsübersicht!$F217="Umsetzung nicht möglich")), Planungsübersicht!H217," ")</f>
        <v xml:space="preserve"> </v>
      </c>
      <c r="H199" s="203" t="str">
        <f>IF(AND(Planungsübersicht!$E217&gt;1990,TYPE(Planungsübersicht!$E217)=1,NOT(Planungsübersicht!$F217="Umsetzung nicht möglich")), MAX(Planungsübersicht!I217:Z217)," ")</f>
        <v xml:space="preserve"> </v>
      </c>
    </row>
    <row r="200" spans="2:8">
      <c r="B200" s="203" t="str">
        <f>IF(AND(Planungsübersicht!$E219&gt;1990,TYPE(Planungsübersicht!$E219)=1,NOT(Planungsübersicht!$F219="Umsetzung nicht möglich")), Planungsübersicht!C219," ")</f>
        <v xml:space="preserve"> </v>
      </c>
      <c r="C200" s="203" t="str">
        <f>IF(AND(Planungsübersicht!$E219&gt;1990,TYPE(Planungsübersicht!$E219)=1,NOT(Planungsübersicht!$F219="Umsetzung nicht möglich")), Planungsübersicht!D219," ")</f>
        <v xml:space="preserve"> </v>
      </c>
      <c r="D200" s="203" t="str">
        <f>IF(AND(Planungsübersicht!$E219&gt;1990,TYPE(Planungsübersicht!$E219)=1,NOT(Planungsübersicht!$F219="Umsetzung nicht möglich")), Planungsübersicht!E219," ")</f>
        <v xml:space="preserve"> </v>
      </c>
      <c r="E200" s="203" t="str">
        <f>IF(AND(Planungsübersicht!$E219&gt;1990,TYPE(Planungsübersicht!$E219)=1,NOT(Planungsübersicht!$F219="Umsetzung nicht möglich")), Planungsübersicht!F219," ")</f>
        <v xml:space="preserve"> </v>
      </c>
      <c r="F200" s="203" t="str">
        <f>IF(AND(Planungsübersicht!$E219&gt;1990,TYPE(Planungsübersicht!$E219)=1,NOT(Planungsübersicht!$F219="Umsetzung nicht möglich")), Planungsübersicht!G219," ")</f>
        <v xml:space="preserve"> </v>
      </c>
      <c r="G200" s="203" t="str">
        <f>IF(AND(Planungsübersicht!$E219&gt;1990,TYPE(Planungsübersicht!$E219)=1,NOT(Planungsübersicht!$F219="Umsetzung nicht möglich")), Planungsübersicht!H219," ")</f>
        <v xml:space="preserve"> </v>
      </c>
      <c r="H200" s="203" t="str">
        <f>IF(AND(Planungsübersicht!$E219&gt;1990,TYPE(Planungsübersicht!$E219)=1,NOT(Planungsübersicht!$F219="Umsetzung nicht möglich")), MAX(Planungsübersicht!I219:Z219)," ")</f>
        <v xml:space="preserve"> </v>
      </c>
    </row>
    <row r="201" spans="2:8">
      <c r="B201" s="203" t="str">
        <f>IF(AND(Planungsübersicht!$E221&gt;1990,TYPE(Planungsübersicht!$E221)=1,NOT(Planungsübersicht!$F221="Umsetzung nicht möglich")), Planungsübersicht!C221," ")</f>
        <v xml:space="preserve"> </v>
      </c>
      <c r="C201" s="203" t="str">
        <f>IF(AND(Planungsübersicht!$E221&gt;1990,TYPE(Planungsübersicht!$E221)=1,NOT(Planungsübersicht!$F221="Umsetzung nicht möglich")), Planungsübersicht!D221," ")</f>
        <v xml:space="preserve"> </v>
      </c>
      <c r="D201" s="203" t="str">
        <f>IF(AND(Planungsübersicht!$E221&gt;1990,TYPE(Planungsübersicht!$E221)=1,NOT(Planungsübersicht!$F221="Umsetzung nicht möglich")), Planungsübersicht!E221," ")</f>
        <v xml:space="preserve"> </v>
      </c>
      <c r="E201" s="203" t="str">
        <f>IF(AND(Planungsübersicht!$E221&gt;1990,TYPE(Planungsübersicht!$E221)=1,NOT(Planungsübersicht!$F221="Umsetzung nicht möglich")), Planungsübersicht!F221," ")</f>
        <v xml:space="preserve"> </v>
      </c>
      <c r="F201" s="203" t="str">
        <f>IF(AND(Planungsübersicht!$E221&gt;1990,TYPE(Planungsübersicht!$E221)=1,NOT(Planungsübersicht!$F221="Umsetzung nicht möglich")), Planungsübersicht!G221," ")</f>
        <v xml:space="preserve"> </v>
      </c>
      <c r="G201" s="203" t="str">
        <f>IF(AND(Planungsübersicht!$E221&gt;1990,TYPE(Planungsübersicht!$E221)=1,NOT(Planungsübersicht!$F221="Umsetzung nicht möglich")), Planungsübersicht!H221," ")</f>
        <v xml:space="preserve"> </v>
      </c>
      <c r="H201" s="203" t="str">
        <f>IF(AND(Planungsübersicht!$E221&gt;1990,TYPE(Planungsübersicht!$E221)=1,NOT(Planungsübersicht!$F221="Umsetzung nicht möglich")), MAX(Planungsübersicht!I221:Z221)," ")</f>
        <v xml:space="preserve"> </v>
      </c>
    </row>
    <row r="202" spans="2:8">
      <c r="B202" s="203" t="str">
        <f>IF(AND(Planungsübersicht!$E222&gt;1990,TYPE(Planungsübersicht!$E222)=1,NOT(Planungsübersicht!$F222="Umsetzung nicht möglich")), Planungsübersicht!C222," ")</f>
        <v xml:space="preserve"> </v>
      </c>
      <c r="C202" s="203" t="str">
        <f>IF(AND(Planungsübersicht!$E222&gt;1990,TYPE(Planungsübersicht!$E222)=1,NOT(Planungsübersicht!$F222="Umsetzung nicht möglich")), Planungsübersicht!D222," ")</f>
        <v xml:space="preserve"> </v>
      </c>
      <c r="D202" s="203" t="str">
        <f>IF(AND(Planungsübersicht!$E222&gt;1990,TYPE(Planungsübersicht!$E222)=1,NOT(Planungsübersicht!$F222="Umsetzung nicht möglich")), Planungsübersicht!E222," ")</f>
        <v xml:space="preserve"> </v>
      </c>
      <c r="E202" s="203" t="str">
        <f>IF(AND(Planungsübersicht!$E222&gt;1990,TYPE(Planungsübersicht!$E222)=1,NOT(Planungsübersicht!$F222="Umsetzung nicht möglich")), Planungsübersicht!F222," ")</f>
        <v xml:space="preserve"> </v>
      </c>
      <c r="F202" s="203" t="str">
        <f>IF(AND(Planungsübersicht!$E222&gt;1990,TYPE(Planungsübersicht!$E222)=1,NOT(Planungsübersicht!$F222="Umsetzung nicht möglich")), Planungsübersicht!G222," ")</f>
        <v xml:space="preserve"> </v>
      </c>
      <c r="G202" s="203" t="str">
        <f>IF(AND(Planungsübersicht!$E222&gt;1990,TYPE(Planungsübersicht!$E222)=1,NOT(Planungsübersicht!$F222="Umsetzung nicht möglich")), Planungsübersicht!H222," ")</f>
        <v xml:space="preserve"> </v>
      </c>
      <c r="H202" s="203" t="str">
        <f>IF(AND(Planungsübersicht!$E222&gt;1990,TYPE(Planungsübersicht!$E222)=1,NOT(Planungsübersicht!$F222="Umsetzung nicht möglich")), MAX(Planungsübersicht!I222:Z222)," ")</f>
        <v xml:space="preserve"> </v>
      </c>
    </row>
    <row r="203" spans="2:8">
      <c r="B203" s="203" t="str">
        <f>IF(AND(Planungsübersicht!$E223&gt;1990,TYPE(Planungsübersicht!$E223)=1,NOT(Planungsübersicht!$F223="Umsetzung nicht möglich")), Planungsübersicht!C223," ")</f>
        <v xml:space="preserve"> </v>
      </c>
      <c r="C203" s="203" t="str">
        <f>IF(AND(Planungsübersicht!$E223&gt;1990,TYPE(Planungsübersicht!$E223)=1,NOT(Planungsübersicht!$F223="Umsetzung nicht möglich")), Planungsübersicht!D223," ")</f>
        <v xml:space="preserve"> </v>
      </c>
      <c r="D203" s="203" t="str">
        <f>IF(AND(Planungsübersicht!$E223&gt;1990,TYPE(Planungsübersicht!$E223)=1,NOT(Planungsübersicht!$F223="Umsetzung nicht möglich")), Planungsübersicht!E223," ")</f>
        <v xml:space="preserve"> </v>
      </c>
      <c r="E203" s="203" t="str">
        <f>IF(AND(Planungsübersicht!$E223&gt;1990,TYPE(Planungsübersicht!$E223)=1,NOT(Planungsübersicht!$F223="Umsetzung nicht möglich")), Planungsübersicht!F223," ")</f>
        <v xml:space="preserve"> </v>
      </c>
      <c r="F203" s="203" t="str">
        <f>IF(AND(Planungsübersicht!$E223&gt;1990,TYPE(Planungsübersicht!$E223)=1,NOT(Planungsübersicht!$F223="Umsetzung nicht möglich")), Planungsübersicht!G223," ")</f>
        <v xml:space="preserve"> </v>
      </c>
      <c r="G203" s="203" t="str">
        <f>IF(AND(Planungsübersicht!$E223&gt;1990,TYPE(Planungsübersicht!$E223)=1,NOT(Planungsübersicht!$F223="Umsetzung nicht möglich")), Planungsübersicht!H223," ")</f>
        <v xml:space="preserve"> </v>
      </c>
      <c r="H203" s="203" t="str">
        <f>IF(AND(Planungsübersicht!$E223&gt;1990,TYPE(Planungsübersicht!$E223)=1,NOT(Planungsübersicht!$F223="Umsetzung nicht möglich")), MAX(Planungsübersicht!I223:Z223)," ")</f>
        <v xml:space="preserve"> </v>
      </c>
    </row>
    <row r="204" spans="2:8">
      <c r="B204" s="203" t="str">
        <f>IF(AND(Planungsübersicht!$E224&gt;1990,TYPE(Planungsübersicht!$E224)=1,NOT(Planungsübersicht!$F224="Umsetzung nicht möglich")), Planungsübersicht!C224," ")</f>
        <v xml:space="preserve"> </v>
      </c>
      <c r="C204" s="203" t="str">
        <f>IF(AND(Planungsübersicht!$E224&gt;1990,TYPE(Planungsübersicht!$E224)=1,NOT(Planungsübersicht!$F224="Umsetzung nicht möglich")), Planungsübersicht!D224," ")</f>
        <v xml:space="preserve"> </v>
      </c>
      <c r="D204" s="203" t="str">
        <f>IF(AND(Planungsübersicht!$E224&gt;1990,TYPE(Planungsübersicht!$E224)=1,NOT(Planungsübersicht!$F224="Umsetzung nicht möglich")), Planungsübersicht!E224," ")</f>
        <v xml:space="preserve"> </v>
      </c>
      <c r="E204" s="203" t="str">
        <f>IF(AND(Planungsübersicht!$E224&gt;1990,TYPE(Planungsübersicht!$E224)=1,NOT(Planungsübersicht!$F224="Umsetzung nicht möglich")), Planungsübersicht!F224," ")</f>
        <v xml:space="preserve"> </v>
      </c>
      <c r="F204" s="203" t="str">
        <f>IF(AND(Planungsübersicht!$E224&gt;1990,TYPE(Planungsübersicht!$E224)=1,NOT(Planungsübersicht!$F224="Umsetzung nicht möglich")), Planungsübersicht!G224," ")</f>
        <v xml:space="preserve"> </v>
      </c>
      <c r="G204" s="203" t="str">
        <f>IF(AND(Planungsübersicht!$E224&gt;1990,TYPE(Planungsübersicht!$E224)=1,NOT(Planungsübersicht!$F224="Umsetzung nicht möglich")), Planungsübersicht!H224," ")</f>
        <v xml:space="preserve"> </v>
      </c>
      <c r="H204" s="203" t="str">
        <f>IF(AND(Planungsübersicht!$E224&gt;1990,TYPE(Planungsübersicht!$E224)=1,NOT(Planungsübersicht!$F224="Umsetzung nicht möglich")), MAX(Planungsübersicht!I224:Z224)," ")</f>
        <v xml:space="preserve"> </v>
      </c>
    </row>
    <row r="205" spans="2:8">
      <c r="B205" s="203" t="str">
        <f>IF(AND(Planungsübersicht!$E225&gt;1990,TYPE(Planungsübersicht!$E225)=1,NOT(Planungsübersicht!$F225="Umsetzung nicht möglich")), Planungsübersicht!C225," ")</f>
        <v xml:space="preserve"> </v>
      </c>
      <c r="C205" s="203" t="str">
        <f>IF(AND(Planungsübersicht!$E225&gt;1990,TYPE(Planungsübersicht!$E225)=1,NOT(Planungsübersicht!$F225="Umsetzung nicht möglich")), Planungsübersicht!D225," ")</f>
        <v xml:space="preserve"> </v>
      </c>
      <c r="D205" s="203" t="str">
        <f>IF(AND(Planungsübersicht!$E225&gt;1990,TYPE(Planungsübersicht!$E225)=1,NOT(Planungsübersicht!$F225="Umsetzung nicht möglich")), Planungsübersicht!E225," ")</f>
        <v xml:space="preserve"> </v>
      </c>
      <c r="E205" s="203" t="str">
        <f>IF(AND(Planungsübersicht!$E225&gt;1990,TYPE(Planungsübersicht!$E225)=1,NOT(Planungsübersicht!$F225="Umsetzung nicht möglich")), Planungsübersicht!F225," ")</f>
        <v xml:space="preserve"> </v>
      </c>
      <c r="F205" s="203" t="str">
        <f>IF(AND(Planungsübersicht!$E225&gt;1990,TYPE(Planungsübersicht!$E225)=1,NOT(Planungsübersicht!$F225="Umsetzung nicht möglich")), Planungsübersicht!G225," ")</f>
        <v xml:space="preserve"> </v>
      </c>
      <c r="G205" s="203" t="str">
        <f>IF(AND(Planungsübersicht!$E225&gt;1990,TYPE(Planungsübersicht!$E225)=1,NOT(Planungsübersicht!$F225="Umsetzung nicht möglich")), Planungsübersicht!H225," ")</f>
        <v xml:space="preserve"> </v>
      </c>
      <c r="H205" s="203" t="str">
        <f>IF(AND(Planungsübersicht!$E225&gt;1990,TYPE(Planungsübersicht!$E225)=1,NOT(Planungsübersicht!$F225="Umsetzung nicht möglich")), MAX(Planungsübersicht!I225:Z225)," ")</f>
        <v xml:space="preserve"> </v>
      </c>
    </row>
    <row r="206" spans="2:8">
      <c r="B206" s="203" t="str">
        <f>IF(AND(Planungsübersicht!$E226&gt;1990,TYPE(Planungsübersicht!$E226)=1,NOT(Planungsübersicht!$F226="Umsetzung nicht möglich")), Planungsübersicht!C226," ")</f>
        <v xml:space="preserve"> </v>
      </c>
      <c r="C206" s="203" t="str">
        <f>IF(AND(Planungsübersicht!$E226&gt;1990,TYPE(Planungsübersicht!$E226)=1,NOT(Planungsübersicht!$F226="Umsetzung nicht möglich")), Planungsübersicht!D226," ")</f>
        <v xml:space="preserve"> </v>
      </c>
      <c r="D206" s="203" t="str">
        <f>IF(AND(Planungsübersicht!$E226&gt;1990,TYPE(Planungsübersicht!$E226)=1,NOT(Planungsübersicht!$F226="Umsetzung nicht möglich")), Planungsübersicht!E226," ")</f>
        <v xml:space="preserve"> </v>
      </c>
      <c r="E206" s="203" t="str">
        <f>IF(AND(Planungsübersicht!$E226&gt;1990,TYPE(Planungsübersicht!$E226)=1,NOT(Planungsübersicht!$F226="Umsetzung nicht möglich")), Planungsübersicht!F226," ")</f>
        <v xml:space="preserve"> </v>
      </c>
      <c r="F206" s="203" t="str">
        <f>IF(AND(Planungsübersicht!$E226&gt;1990,TYPE(Planungsübersicht!$E226)=1,NOT(Planungsübersicht!$F226="Umsetzung nicht möglich")), Planungsübersicht!G226," ")</f>
        <v xml:space="preserve"> </v>
      </c>
      <c r="G206" s="203" t="str">
        <f>IF(AND(Planungsübersicht!$E226&gt;1990,TYPE(Planungsübersicht!$E226)=1,NOT(Planungsübersicht!$F226="Umsetzung nicht möglich")), Planungsübersicht!H226," ")</f>
        <v xml:space="preserve"> </v>
      </c>
      <c r="H206" s="203" t="str">
        <f>IF(AND(Planungsübersicht!$E226&gt;1990,TYPE(Planungsübersicht!$E226)=1,NOT(Planungsübersicht!$F226="Umsetzung nicht möglich")), MAX(Planungsübersicht!I226:Z226)," ")</f>
        <v xml:space="preserve"> </v>
      </c>
    </row>
    <row r="207" spans="2:8">
      <c r="B207" s="203" t="str">
        <f>IF(AND(Planungsübersicht!$E227&gt;1990,TYPE(Planungsübersicht!$E227)=1,NOT(Planungsübersicht!$F227="Umsetzung nicht möglich")), Planungsübersicht!C227," ")</f>
        <v xml:space="preserve"> </v>
      </c>
      <c r="C207" s="203" t="str">
        <f>IF(AND(Planungsübersicht!$E227&gt;1990,TYPE(Planungsübersicht!$E227)=1,NOT(Planungsübersicht!$F227="Umsetzung nicht möglich")), Planungsübersicht!D227," ")</f>
        <v xml:space="preserve"> </v>
      </c>
      <c r="D207" s="203" t="str">
        <f>IF(AND(Planungsübersicht!$E227&gt;1990,TYPE(Planungsübersicht!$E227)=1,NOT(Planungsübersicht!$F227="Umsetzung nicht möglich")), Planungsübersicht!E227," ")</f>
        <v xml:space="preserve"> </v>
      </c>
      <c r="E207" s="203" t="str">
        <f>IF(AND(Planungsübersicht!$E227&gt;1990,TYPE(Planungsübersicht!$E227)=1,NOT(Planungsübersicht!$F227="Umsetzung nicht möglich")), Planungsübersicht!F227," ")</f>
        <v xml:space="preserve"> </v>
      </c>
      <c r="F207" s="203" t="str">
        <f>IF(AND(Planungsübersicht!$E227&gt;1990,TYPE(Planungsübersicht!$E227)=1,NOT(Planungsübersicht!$F227="Umsetzung nicht möglich")), Planungsübersicht!G227," ")</f>
        <v xml:space="preserve"> </v>
      </c>
      <c r="G207" s="203" t="str">
        <f>IF(AND(Planungsübersicht!$E227&gt;1990,TYPE(Planungsübersicht!$E227)=1,NOT(Planungsübersicht!$F227="Umsetzung nicht möglich")), Planungsübersicht!H227," ")</f>
        <v xml:space="preserve"> </v>
      </c>
      <c r="H207" s="203" t="str">
        <f>IF(AND(Planungsübersicht!$E227&gt;1990,TYPE(Planungsübersicht!$E227)=1,NOT(Planungsübersicht!$F227="Umsetzung nicht möglich")), MAX(Planungsübersicht!I227:Z227)," ")</f>
        <v xml:space="preserve"> </v>
      </c>
    </row>
    <row r="208" spans="2:8">
      <c r="B208" s="203" t="str">
        <f>IF(AND(Planungsübersicht!$E228&gt;1990,TYPE(Planungsübersicht!$E228)=1,NOT(Planungsübersicht!$F228="Umsetzung nicht möglich")), Planungsübersicht!C228," ")</f>
        <v xml:space="preserve"> </v>
      </c>
      <c r="C208" s="203" t="str">
        <f>IF(AND(Planungsübersicht!$E228&gt;1990,TYPE(Planungsübersicht!$E228)=1,NOT(Planungsübersicht!$F228="Umsetzung nicht möglich")), Planungsübersicht!D228," ")</f>
        <v xml:space="preserve"> </v>
      </c>
      <c r="D208" s="203" t="str">
        <f>IF(AND(Planungsübersicht!$E228&gt;1990,TYPE(Planungsübersicht!$E228)=1,NOT(Planungsübersicht!$F228="Umsetzung nicht möglich")), Planungsübersicht!E228," ")</f>
        <v xml:space="preserve"> </v>
      </c>
      <c r="E208" s="203" t="str">
        <f>IF(AND(Planungsübersicht!$E228&gt;1990,TYPE(Planungsübersicht!$E228)=1,NOT(Planungsübersicht!$F228="Umsetzung nicht möglich")), Planungsübersicht!F228," ")</f>
        <v xml:space="preserve"> </v>
      </c>
      <c r="F208" s="203" t="str">
        <f>IF(AND(Planungsübersicht!$E228&gt;1990,TYPE(Planungsübersicht!$E228)=1,NOT(Planungsübersicht!$F228="Umsetzung nicht möglich")), Planungsübersicht!G228," ")</f>
        <v xml:space="preserve"> </v>
      </c>
      <c r="G208" s="203" t="str">
        <f>IF(AND(Planungsübersicht!$E228&gt;1990,TYPE(Planungsübersicht!$E228)=1,NOT(Planungsübersicht!$F228="Umsetzung nicht möglich")), Planungsübersicht!H228," ")</f>
        <v xml:space="preserve"> </v>
      </c>
      <c r="H208" s="203" t="str">
        <f>IF(AND(Planungsübersicht!$E228&gt;1990,TYPE(Planungsübersicht!$E228)=1,NOT(Planungsübersicht!$F228="Umsetzung nicht möglich")), MAX(Planungsübersicht!I228:Z228)," ")</f>
        <v xml:space="preserve"> </v>
      </c>
    </row>
    <row r="209" spans="2:8">
      <c r="B209" s="203" t="str">
        <f>IF(AND(Planungsübersicht!$E229&gt;1990,TYPE(Planungsübersicht!$E229)=1,NOT(Planungsübersicht!$F229="Umsetzung nicht möglich")), Planungsübersicht!C229," ")</f>
        <v xml:space="preserve"> </v>
      </c>
      <c r="C209" s="203" t="str">
        <f>IF(AND(Planungsübersicht!$E229&gt;1990,TYPE(Planungsübersicht!$E229)=1,NOT(Planungsübersicht!$F229="Umsetzung nicht möglich")), Planungsübersicht!D229," ")</f>
        <v xml:space="preserve"> </v>
      </c>
      <c r="D209" s="203" t="str">
        <f>IF(AND(Planungsübersicht!$E229&gt;1990,TYPE(Planungsübersicht!$E229)=1,NOT(Planungsübersicht!$F229="Umsetzung nicht möglich")), Planungsübersicht!E229," ")</f>
        <v xml:space="preserve"> </v>
      </c>
      <c r="E209" s="203" t="str">
        <f>IF(AND(Planungsübersicht!$E229&gt;1990,TYPE(Planungsübersicht!$E229)=1,NOT(Planungsübersicht!$F229="Umsetzung nicht möglich")), Planungsübersicht!F229," ")</f>
        <v xml:space="preserve"> </v>
      </c>
      <c r="F209" s="203" t="str">
        <f>IF(AND(Planungsübersicht!$E229&gt;1990,TYPE(Planungsübersicht!$E229)=1,NOT(Planungsübersicht!$F229="Umsetzung nicht möglich")), Planungsübersicht!G229," ")</f>
        <v xml:space="preserve"> </v>
      </c>
      <c r="G209" s="203" t="str">
        <f>IF(AND(Planungsübersicht!$E229&gt;1990,TYPE(Planungsübersicht!$E229)=1,NOT(Planungsübersicht!$F229="Umsetzung nicht möglich")), Planungsübersicht!H229," ")</f>
        <v xml:space="preserve"> </v>
      </c>
      <c r="H209" s="203" t="str">
        <f>IF(AND(Planungsübersicht!$E229&gt;1990,TYPE(Planungsübersicht!$E229)=1,NOT(Planungsübersicht!$F229="Umsetzung nicht möglich")), MAX(Planungsübersicht!I229:Z229)," ")</f>
        <v xml:space="preserve"> </v>
      </c>
    </row>
    <row r="210" spans="2:8">
      <c r="B210" s="203" t="str">
        <f>IF(AND(Planungsübersicht!$E230&gt;1990,TYPE(Planungsübersicht!$E230)=1,NOT(Planungsübersicht!$F230="Umsetzung nicht möglich")), Planungsübersicht!C230," ")</f>
        <v xml:space="preserve"> </v>
      </c>
      <c r="C210" s="203" t="str">
        <f>IF(AND(Planungsübersicht!$E230&gt;1990,TYPE(Planungsübersicht!$E230)=1,NOT(Planungsübersicht!$F230="Umsetzung nicht möglich")), Planungsübersicht!D230," ")</f>
        <v xml:space="preserve"> </v>
      </c>
      <c r="D210" s="203" t="str">
        <f>IF(AND(Planungsübersicht!$E230&gt;1990,TYPE(Planungsübersicht!$E230)=1,NOT(Planungsübersicht!$F230="Umsetzung nicht möglich")), Planungsübersicht!E230," ")</f>
        <v xml:space="preserve"> </v>
      </c>
      <c r="E210" s="203" t="str">
        <f>IF(AND(Planungsübersicht!$E230&gt;1990,TYPE(Planungsübersicht!$E230)=1,NOT(Planungsübersicht!$F230="Umsetzung nicht möglich")), Planungsübersicht!F230," ")</f>
        <v xml:space="preserve"> </v>
      </c>
      <c r="F210" s="203" t="str">
        <f>IF(AND(Planungsübersicht!$E230&gt;1990,TYPE(Planungsübersicht!$E230)=1,NOT(Planungsübersicht!$F230="Umsetzung nicht möglich")), Planungsübersicht!G230," ")</f>
        <v xml:space="preserve"> </v>
      </c>
      <c r="G210" s="203" t="str">
        <f>IF(AND(Planungsübersicht!$E230&gt;1990,TYPE(Planungsübersicht!$E230)=1,NOT(Planungsübersicht!$F230="Umsetzung nicht möglich")), Planungsübersicht!H230," ")</f>
        <v xml:space="preserve"> </v>
      </c>
      <c r="H210" s="203" t="str">
        <f>IF(AND(Planungsübersicht!$E230&gt;1990,TYPE(Planungsübersicht!$E230)=1,NOT(Planungsübersicht!$F230="Umsetzung nicht möglich")), MAX(Planungsübersicht!I230:Z230)," ")</f>
        <v xml:space="preserve"> </v>
      </c>
    </row>
    <row r="211" spans="2:8">
      <c r="B211" s="203" t="str">
        <f>IF(AND(Planungsübersicht!$E231&gt;1990,TYPE(Planungsübersicht!$E231)=1,NOT(Planungsübersicht!$F231="Umsetzung nicht möglich")), Planungsübersicht!C231," ")</f>
        <v xml:space="preserve"> </v>
      </c>
      <c r="C211" s="203" t="str">
        <f>IF(AND(Planungsübersicht!$E231&gt;1990,TYPE(Planungsübersicht!$E231)=1,NOT(Planungsübersicht!$F231="Umsetzung nicht möglich")), Planungsübersicht!D231," ")</f>
        <v xml:space="preserve"> </v>
      </c>
      <c r="D211" s="203" t="str">
        <f>IF(AND(Planungsübersicht!$E231&gt;1990,TYPE(Planungsübersicht!$E231)=1,NOT(Planungsübersicht!$F231="Umsetzung nicht möglich")), Planungsübersicht!E231," ")</f>
        <v xml:space="preserve"> </v>
      </c>
      <c r="E211" s="203" t="str">
        <f>IF(AND(Planungsübersicht!$E231&gt;1990,TYPE(Planungsübersicht!$E231)=1,NOT(Planungsübersicht!$F231="Umsetzung nicht möglich")), Planungsübersicht!F231," ")</f>
        <v xml:space="preserve"> </v>
      </c>
      <c r="F211" s="203" t="str">
        <f>IF(AND(Planungsübersicht!$E231&gt;1990,TYPE(Planungsübersicht!$E231)=1,NOT(Planungsübersicht!$F231="Umsetzung nicht möglich")), Planungsübersicht!G231," ")</f>
        <v xml:space="preserve"> </v>
      </c>
      <c r="G211" s="203" t="str">
        <f>IF(AND(Planungsübersicht!$E231&gt;1990,TYPE(Planungsübersicht!$E231)=1,NOT(Planungsübersicht!$F231="Umsetzung nicht möglich")), Planungsübersicht!H231," ")</f>
        <v xml:space="preserve"> </v>
      </c>
      <c r="H211" s="203" t="str">
        <f>IF(AND(Planungsübersicht!$E231&gt;1990,TYPE(Planungsübersicht!$E231)=1,NOT(Planungsübersicht!$F231="Umsetzung nicht möglich")), MAX(Planungsübersicht!I231:Z231)," ")</f>
        <v xml:space="preserve"> </v>
      </c>
    </row>
    <row r="212" spans="2:8">
      <c r="B212" s="203" t="str">
        <f>IF(AND(Planungsübersicht!$E232&gt;1990,TYPE(Planungsübersicht!$E232)=1,NOT(Planungsübersicht!$F232="Umsetzung nicht möglich")), Planungsübersicht!C232," ")</f>
        <v xml:space="preserve"> </v>
      </c>
      <c r="C212" s="203" t="str">
        <f>IF(AND(Planungsübersicht!$E232&gt;1990,TYPE(Planungsübersicht!$E232)=1,NOT(Planungsübersicht!$F232="Umsetzung nicht möglich")), Planungsübersicht!D232," ")</f>
        <v xml:space="preserve"> </v>
      </c>
      <c r="D212" s="203" t="str">
        <f>IF(AND(Planungsübersicht!$E232&gt;1990,TYPE(Planungsübersicht!$E232)=1,NOT(Planungsübersicht!$F232="Umsetzung nicht möglich")), Planungsübersicht!E232," ")</f>
        <v xml:space="preserve"> </v>
      </c>
      <c r="E212" s="203" t="str">
        <f>IF(AND(Planungsübersicht!$E232&gt;1990,TYPE(Planungsübersicht!$E232)=1,NOT(Planungsübersicht!$F232="Umsetzung nicht möglich")), Planungsübersicht!F232," ")</f>
        <v xml:space="preserve"> </v>
      </c>
      <c r="F212" s="203" t="str">
        <f>IF(AND(Planungsübersicht!$E232&gt;1990,TYPE(Planungsübersicht!$E232)=1,NOT(Planungsübersicht!$F232="Umsetzung nicht möglich")), Planungsübersicht!G232," ")</f>
        <v xml:space="preserve"> </v>
      </c>
      <c r="G212" s="203" t="str">
        <f>IF(AND(Planungsübersicht!$E232&gt;1990,TYPE(Planungsübersicht!$E232)=1,NOT(Planungsübersicht!$F232="Umsetzung nicht möglich")), Planungsübersicht!H232," ")</f>
        <v xml:space="preserve"> </v>
      </c>
      <c r="H212" s="203" t="str">
        <f>IF(AND(Planungsübersicht!$E232&gt;1990,TYPE(Planungsübersicht!$E232)=1,NOT(Planungsübersicht!$F232="Umsetzung nicht möglich")), MAX(Planungsübersicht!I232:Z232)," ")</f>
        <v xml:space="preserve"> </v>
      </c>
    </row>
    <row r="213" spans="2:8">
      <c r="B213" s="203" t="str">
        <f>IF(AND(Planungsübersicht!$E233&gt;1990,TYPE(Planungsübersicht!$E233)=1,NOT(Planungsübersicht!$F233="Umsetzung nicht möglich")), Planungsübersicht!C233," ")</f>
        <v xml:space="preserve"> </v>
      </c>
      <c r="C213" s="203" t="str">
        <f>IF(AND(Planungsübersicht!$E233&gt;1990,TYPE(Planungsübersicht!$E233)=1,NOT(Planungsübersicht!$F233="Umsetzung nicht möglich")), Planungsübersicht!D233," ")</f>
        <v xml:space="preserve"> </v>
      </c>
      <c r="D213" s="203" t="str">
        <f>IF(AND(Planungsübersicht!$E233&gt;1990,TYPE(Planungsübersicht!$E233)=1,NOT(Planungsübersicht!$F233="Umsetzung nicht möglich")), Planungsübersicht!E233," ")</f>
        <v xml:space="preserve"> </v>
      </c>
      <c r="E213" s="203" t="str">
        <f>IF(AND(Planungsübersicht!$E233&gt;1990,TYPE(Planungsübersicht!$E233)=1,NOT(Planungsübersicht!$F233="Umsetzung nicht möglich")), Planungsübersicht!F233," ")</f>
        <v xml:space="preserve"> </v>
      </c>
      <c r="F213" s="203" t="str">
        <f>IF(AND(Planungsübersicht!$E233&gt;1990,TYPE(Planungsübersicht!$E233)=1,NOT(Planungsübersicht!$F233="Umsetzung nicht möglich")), Planungsübersicht!G233," ")</f>
        <v xml:space="preserve"> </v>
      </c>
      <c r="G213" s="203" t="str">
        <f>IF(AND(Planungsübersicht!$E233&gt;1990,TYPE(Planungsübersicht!$E233)=1,NOT(Planungsübersicht!$F233="Umsetzung nicht möglich")), Planungsübersicht!H233," ")</f>
        <v xml:space="preserve"> </v>
      </c>
      <c r="H213" s="203" t="str">
        <f>IF(AND(Planungsübersicht!$E233&gt;1990,TYPE(Planungsübersicht!$E233)=1,NOT(Planungsübersicht!$F233="Umsetzung nicht möglich")), MAX(Planungsübersicht!I233:Z233)," ")</f>
        <v xml:space="preserve"> </v>
      </c>
    </row>
    <row r="214" spans="2:8">
      <c r="B214" s="203" t="str">
        <f>IF(AND(Planungsübersicht!$E234&gt;1990,TYPE(Planungsübersicht!$E234)=1,NOT(Planungsübersicht!$F234="Umsetzung nicht möglich")), Planungsübersicht!C234," ")</f>
        <v xml:space="preserve"> </v>
      </c>
      <c r="C214" s="203" t="str">
        <f>IF(AND(Planungsübersicht!$E234&gt;1990,TYPE(Planungsübersicht!$E234)=1,NOT(Planungsübersicht!$F234="Umsetzung nicht möglich")), Planungsübersicht!D234," ")</f>
        <v xml:space="preserve"> </v>
      </c>
      <c r="D214" s="203" t="str">
        <f>IF(AND(Planungsübersicht!$E234&gt;1990,TYPE(Planungsübersicht!$E234)=1,NOT(Planungsübersicht!$F234="Umsetzung nicht möglich")), Planungsübersicht!E234," ")</f>
        <v xml:space="preserve"> </v>
      </c>
      <c r="E214" s="203" t="str">
        <f>IF(AND(Planungsübersicht!$E234&gt;1990,TYPE(Planungsübersicht!$E234)=1,NOT(Planungsübersicht!$F234="Umsetzung nicht möglich")), Planungsübersicht!F234," ")</f>
        <v xml:space="preserve"> </v>
      </c>
      <c r="F214" s="203" t="str">
        <f>IF(AND(Planungsübersicht!$E234&gt;1990,TYPE(Planungsübersicht!$E234)=1,NOT(Planungsübersicht!$F234="Umsetzung nicht möglich")), Planungsübersicht!G234," ")</f>
        <v xml:space="preserve"> </v>
      </c>
      <c r="G214" s="203" t="str">
        <f>IF(AND(Planungsübersicht!$E234&gt;1990,TYPE(Planungsübersicht!$E234)=1,NOT(Planungsübersicht!$F234="Umsetzung nicht möglich")), Planungsübersicht!H234," ")</f>
        <v xml:space="preserve"> </v>
      </c>
      <c r="H214" s="203" t="str">
        <f>IF(AND(Planungsübersicht!$E234&gt;1990,TYPE(Planungsübersicht!$E234)=1,NOT(Planungsübersicht!$F234="Umsetzung nicht möglich")), MAX(Planungsübersicht!I234:Z234)," ")</f>
        <v xml:space="preserve"> </v>
      </c>
    </row>
    <row r="215" spans="2:8">
      <c r="B215" s="203" t="str">
        <f>IF(AND(Planungsübersicht!$E235&gt;1990,TYPE(Planungsübersicht!$E235)=1,NOT(Planungsübersicht!$F235="Umsetzung nicht möglich")), Planungsübersicht!C235," ")</f>
        <v xml:space="preserve"> </v>
      </c>
      <c r="C215" s="203" t="str">
        <f>IF(AND(Planungsübersicht!$E235&gt;1990,TYPE(Planungsübersicht!$E235)=1,NOT(Planungsübersicht!$F235="Umsetzung nicht möglich")), Planungsübersicht!D235," ")</f>
        <v xml:space="preserve"> </v>
      </c>
      <c r="D215" s="203" t="str">
        <f>IF(AND(Planungsübersicht!$E235&gt;1990,TYPE(Planungsübersicht!$E235)=1,NOT(Planungsübersicht!$F235="Umsetzung nicht möglich")), Planungsübersicht!E235," ")</f>
        <v xml:space="preserve"> </v>
      </c>
      <c r="E215" s="203" t="str">
        <f>IF(AND(Planungsübersicht!$E235&gt;1990,TYPE(Planungsübersicht!$E235)=1,NOT(Planungsübersicht!$F235="Umsetzung nicht möglich")), Planungsübersicht!F235," ")</f>
        <v xml:space="preserve"> </v>
      </c>
      <c r="F215" s="203" t="str">
        <f>IF(AND(Planungsübersicht!$E235&gt;1990,TYPE(Planungsübersicht!$E235)=1,NOT(Planungsübersicht!$F235="Umsetzung nicht möglich")), Planungsübersicht!G235," ")</f>
        <v xml:space="preserve"> </v>
      </c>
      <c r="G215" s="203" t="str">
        <f>IF(AND(Planungsübersicht!$E235&gt;1990,TYPE(Planungsübersicht!$E235)=1,NOT(Planungsübersicht!$F235="Umsetzung nicht möglich")), Planungsübersicht!H235," ")</f>
        <v xml:space="preserve"> </v>
      </c>
      <c r="H215" s="203" t="str">
        <f>IF(AND(Planungsübersicht!$E235&gt;1990,TYPE(Planungsübersicht!$E235)=1,NOT(Planungsübersicht!$F235="Umsetzung nicht möglich")), MAX(Planungsübersicht!I235:Z235)," ")</f>
        <v xml:space="preserve"> </v>
      </c>
    </row>
    <row r="216" spans="2:8">
      <c r="B216" s="203" t="str">
        <f>IF(AND(Planungsübersicht!$E236&gt;1990,TYPE(Planungsübersicht!$E236)=1,NOT(Planungsübersicht!$F236="Umsetzung nicht möglich")), Planungsübersicht!C236," ")</f>
        <v xml:space="preserve"> </v>
      </c>
      <c r="C216" s="203" t="str">
        <f>IF(AND(Planungsübersicht!$E236&gt;1990,TYPE(Planungsübersicht!$E236)=1,NOT(Planungsübersicht!$F236="Umsetzung nicht möglich")), Planungsübersicht!D236," ")</f>
        <v xml:space="preserve"> </v>
      </c>
      <c r="D216" s="203" t="str">
        <f>IF(AND(Planungsübersicht!$E236&gt;1990,TYPE(Planungsübersicht!$E236)=1,NOT(Planungsübersicht!$F236="Umsetzung nicht möglich")), Planungsübersicht!E236," ")</f>
        <v xml:space="preserve"> </v>
      </c>
      <c r="E216" s="203" t="str">
        <f>IF(AND(Planungsübersicht!$E236&gt;1990,TYPE(Planungsübersicht!$E236)=1,NOT(Planungsübersicht!$F236="Umsetzung nicht möglich")), Planungsübersicht!F236," ")</f>
        <v xml:space="preserve"> </v>
      </c>
      <c r="F216" s="203" t="str">
        <f>IF(AND(Planungsübersicht!$E236&gt;1990,TYPE(Planungsübersicht!$E236)=1,NOT(Planungsübersicht!$F236="Umsetzung nicht möglich")), Planungsübersicht!G236," ")</f>
        <v xml:space="preserve"> </v>
      </c>
      <c r="G216" s="203" t="str">
        <f>IF(AND(Planungsübersicht!$E236&gt;1990,TYPE(Planungsübersicht!$E236)=1,NOT(Planungsübersicht!$F236="Umsetzung nicht möglich")), Planungsübersicht!H236," ")</f>
        <v xml:space="preserve"> </v>
      </c>
      <c r="H216" s="203" t="str">
        <f>IF(AND(Planungsübersicht!$E236&gt;1990,TYPE(Planungsübersicht!$E236)=1,NOT(Planungsübersicht!$F236="Umsetzung nicht möglich")), MAX(Planungsübersicht!I236:Z236)," ")</f>
        <v xml:space="preserve"> </v>
      </c>
    </row>
    <row r="217" spans="2:8">
      <c r="B217" s="203" t="str">
        <f>IF(AND(Planungsübersicht!$E237&gt;1990,TYPE(Planungsübersicht!$E237)=1,NOT(Planungsübersicht!$F237="Umsetzung nicht möglich")), Planungsübersicht!C237," ")</f>
        <v xml:space="preserve"> </v>
      </c>
      <c r="C217" s="203" t="str">
        <f>IF(AND(Planungsübersicht!$E237&gt;1990,TYPE(Planungsübersicht!$E237)=1,NOT(Planungsübersicht!$F237="Umsetzung nicht möglich")), Planungsübersicht!D237," ")</f>
        <v xml:space="preserve"> </v>
      </c>
      <c r="D217" s="203" t="str">
        <f>IF(AND(Planungsübersicht!$E237&gt;1990,TYPE(Planungsübersicht!$E237)=1,NOT(Planungsübersicht!$F237="Umsetzung nicht möglich")), Planungsübersicht!E237," ")</f>
        <v xml:space="preserve"> </v>
      </c>
      <c r="E217" s="203" t="str">
        <f>IF(AND(Planungsübersicht!$E237&gt;1990,TYPE(Planungsübersicht!$E237)=1,NOT(Planungsübersicht!$F237="Umsetzung nicht möglich")), Planungsübersicht!F237," ")</f>
        <v xml:space="preserve"> </v>
      </c>
      <c r="F217" s="203" t="str">
        <f>IF(AND(Planungsübersicht!$E237&gt;1990,TYPE(Planungsübersicht!$E237)=1,NOT(Planungsübersicht!$F237="Umsetzung nicht möglich")), Planungsübersicht!G237," ")</f>
        <v xml:space="preserve"> </v>
      </c>
      <c r="G217" s="203" t="str">
        <f>IF(AND(Planungsübersicht!$E237&gt;1990,TYPE(Planungsübersicht!$E237)=1,NOT(Planungsübersicht!$F237="Umsetzung nicht möglich")), Planungsübersicht!H237," ")</f>
        <v xml:space="preserve"> </v>
      </c>
      <c r="H217" s="203" t="str">
        <f>IF(AND(Planungsübersicht!$E237&gt;1990,TYPE(Planungsübersicht!$E237)=1,NOT(Planungsübersicht!$F237="Umsetzung nicht möglich")), MAX(Planungsübersicht!I237:Z237)," ")</f>
        <v xml:space="preserve"> </v>
      </c>
    </row>
    <row r="218" spans="2:8">
      <c r="B218" s="203" t="str">
        <f>IF(AND(Planungsübersicht!$E238&gt;1990,TYPE(Planungsübersicht!$E238)=1,NOT(Planungsübersicht!$F238="Umsetzung nicht möglich")), Planungsübersicht!C238," ")</f>
        <v xml:space="preserve"> </v>
      </c>
      <c r="C218" s="203" t="str">
        <f>IF(AND(Planungsübersicht!$E238&gt;1990,TYPE(Planungsübersicht!$E238)=1,NOT(Planungsübersicht!$F238="Umsetzung nicht möglich")), Planungsübersicht!D238," ")</f>
        <v xml:space="preserve"> </v>
      </c>
      <c r="D218" s="203" t="str">
        <f>IF(AND(Planungsübersicht!$E238&gt;1990,TYPE(Planungsübersicht!$E238)=1,NOT(Planungsübersicht!$F238="Umsetzung nicht möglich")), Planungsübersicht!E238," ")</f>
        <v xml:space="preserve"> </v>
      </c>
      <c r="E218" s="203" t="str">
        <f>IF(AND(Planungsübersicht!$E238&gt;1990,TYPE(Planungsübersicht!$E238)=1,NOT(Planungsübersicht!$F238="Umsetzung nicht möglich")), Planungsübersicht!F238," ")</f>
        <v xml:space="preserve"> </v>
      </c>
      <c r="F218" s="203" t="str">
        <f>IF(AND(Planungsübersicht!$E238&gt;1990,TYPE(Planungsübersicht!$E238)=1,NOT(Planungsübersicht!$F238="Umsetzung nicht möglich")), Planungsübersicht!G238," ")</f>
        <v xml:space="preserve"> </v>
      </c>
      <c r="G218" s="203" t="str">
        <f>IF(AND(Planungsübersicht!$E238&gt;1990,TYPE(Planungsübersicht!$E238)=1,NOT(Planungsübersicht!$F238="Umsetzung nicht möglich")), Planungsübersicht!H238," ")</f>
        <v xml:space="preserve"> </v>
      </c>
      <c r="H218" s="203" t="str">
        <f>IF(AND(Planungsübersicht!$E238&gt;1990,TYPE(Planungsübersicht!$E238)=1,NOT(Planungsübersicht!$F238="Umsetzung nicht möglich")), MAX(Planungsübersicht!I238:Z238)," ")</f>
        <v xml:space="preserve"> </v>
      </c>
    </row>
    <row r="219" spans="2:8">
      <c r="B219" s="203" t="str">
        <f>IF(AND(Planungsübersicht!$E239&gt;1990,TYPE(Planungsübersicht!$E239)=1,NOT(Planungsübersicht!$F239="Umsetzung nicht möglich")), Planungsübersicht!C239," ")</f>
        <v xml:space="preserve"> </v>
      </c>
      <c r="C219" s="203" t="str">
        <f>IF(AND(Planungsübersicht!$E239&gt;1990,TYPE(Planungsübersicht!$E239)=1,NOT(Planungsübersicht!$F239="Umsetzung nicht möglich")), Planungsübersicht!D239," ")</f>
        <v xml:space="preserve"> </v>
      </c>
      <c r="D219" s="203" t="str">
        <f>IF(AND(Planungsübersicht!$E239&gt;1990,TYPE(Planungsübersicht!$E239)=1,NOT(Planungsübersicht!$F239="Umsetzung nicht möglich")), Planungsübersicht!E239," ")</f>
        <v xml:space="preserve"> </v>
      </c>
      <c r="E219" s="203" t="str">
        <f>IF(AND(Planungsübersicht!$E239&gt;1990,TYPE(Planungsübersicht!$E239)=1,NOT(Planungsübersicht!$F239="Umsetzung nicht möglich")), Planungsübersicht!F239," ")</f>
        <v xml:space="preserve"> </v>
      </c>
      <c r="F219" s="203" t="str">
        <f>IF(AND(Planungsübersicht!$E239&gt;1990,TYPE(Planungsübersicht!$E239)=1,NOT(Planungsübersicht!$F239="Umsetzung nicht möglich")), Planungsübersicht!G239," ")</f>
        <v xml:space="preserve"> </v>
      </c>
      <c r="G219" s="203" t="str">
        <f>IF(AND(Planungsübersicht!$E239&gt;1990,TYPE(Planungsübersicht!$E239)=1,NOT(Planungsübersicht!$F239="Umsetzung nicht möglich")), Planungsübersicht!H239," ")</f>
        <v xml:space="preserve"> </v>
      </c>
      <c r="H219" s="203" t="str">
        <f>IF(AND(Planungsübersicht!$E239&gt;1990,TYPE(Planungsübersicht!$E239)=1,NOT(Planungsübersicht!$F239="Umsetzung nicht möglich")), MAX(Planungsübersicht!I239:Z239)," ")</f>
        <v xml:space="preserve"> </v>
      </c>
    </row>
    <row r="220" spans="2:8">
      <c r="B220" s="203" t="str">
        <f>IF(AND(Planungsübersicht!$E240&gt;1990,TYPE(Planungsübersicht!$E240)=1,NOT(Planungsübersicht!$F240="Umsetzung nicht möglich")), Planungsübersicht!C240," ")</f>
        <v xml:space="preserve"> </v>
      </c>
      <c r="C220" s="203" t="str">
        <f>IF(AND(Planungsübersicht!$E240&gt;1990,TYPE(Planungsübersicht!$E240)=1,NOT(Planungsübersicht!$F240="Umsetzung nicht möglich")), Planungsübersicht!D240," ")</f>
        <v xml:space="preserve"> </v>
      </c>
      <c r="D220" s="203" t="str">
        <f>IF(AND(Planungsübersicht!$E240&gt;1990,TYPE(Planungsübersicht!$E240)=1,NOT(Planungsübersicht!$F240="Umsetzung nicht möglich")), Planungsübersicht!E240," ")</f>
        <v xml:space="preserve"> </v>
      </c>
      <c r="E220" s="203" t="str">
        <f>IF(AND(Planungsübersicht!$E240&gt;1990,TYPE(Planungsübersicht!$E240)=1,NOT(Planungsübersicht!$F240="Umsetzung nicht möglich")), Planungsübersicht!F240," ")</f>
        <v xml:space="preserve"> </v>
      </c>
      <c r="F220" s="203" t="str">
        <f>IF(AND(Planungsübersicht!$E240&gt;1990,TYPE(Planungsübersicht!$E240)=1,NOT(Planungsübersicht!$F240="Umsetzung nicht möglich")), Planungsübersicht!G240," ")</f>
        <v xml:space="preserve"> </v>
      </c>
      <c r="G220" s="203" t="str">
        <f>IF(AND(Planungsübersicht!$E240&gt;1990,TYPE(Planungsübersicht!$E240)=1,NOT(Planungsübersicht!$F240="Umsetzung nicht möglich")), Planungsübersicht!H240," ")</f>
        <v xml:space="preserve"> </v>
      </c>
      <c r="H220" s="203" t="str">
        <f>IF(AND(Planungsübersicht!$E240&gt;1990,TYPE(Planungsübersicht!$E240)=1,NOT(Planungsübersicht!$F240="Umsetzung nicht möglich")), MAX(Planungsübersicht!I240:Z240)," ")</f>
        <v xml:space="preserve"> </v>
      </c>
    </row>
    <row r="221" spans="2:8">
      <c r="B221" s="203" t="str">
        <f>IF(AND(Planungsübersicht!$E241&gt;1990,TYPE(Planungsübersicht!$E241)=1,NOT(Planungsübersicht!$F241="Umsetzung nicht möglich")), Planungsübersicht!C241," ")</f>
        <v xml:space="preserve"> </v>
      </c>
      <c r="C221" s="203" t="str">
        <f>IF(AND(Planungsübersicht!$E241&gt;1990,TYPE(Planungsübersicht!$E241)=1,NOT(Planungsübersicht!$F241="Umsetzung nicht möglich")), Planungsübersicht!D241," ")</f>
        <v xml:space="preserve"> </v>
      </c>
      <c r="D221" s="203" t="str">
        <f>IF(AND(Planungsübersicht!$E241&gt;1990,TYPE(Planungsübersicht!$E241)=1,NOT(Planungsübersicht!$F241="Umsetzung nicht möglich")), Planungsübersicht!E241," ")</f>
        <v xml:space="preserve"> </v>
      </c>
      <c r="E221" s="203" t="str">
        <f>IF(AND(Planungsübersicht!$E241&gt;1990,TYPE(Planungsübersicht!$E241)=1,NOT(Planungsübersicht!$F241="Umsetzung nicht möglich")), Planungsübersicht!F241," ")</f>
        <v xml:space="preserve"> </v>
      </c>
      <c r="F221" s="203" t="str">
        <f>IF(AND(Planungsübersicht!$E241&gt;1990,TYPE(Planungsübersicht!$E241)=1,NOT(Planungsübersicht!$F241="Umsetzung nicht möglich")), Planungsübersicht!G241," ")</f>
        <v xml:space="preserve"> </v>
      </c>
      <c r="G221" s="203" t="str">
        <f>IF(AND(Planungsübersicht!$E241&gt;1990,TYPE(Planungsübersicht!$E241)=1,NOT(Planungsübersicht!$F241="Umsetzung nicht möglich")), Planungsübersicht!H241," ")</f>
        <v xml:space="preserve"> </v>
      </c>
      <c r="H221" s="203" t="str">
        <f>IF(AND(Planungsübersicht!$E241&gt;1990,TYPE(Planungsübersicht!$E241)=1,NOT(Planungsübersicht!$F241="Umsetzung nicht möglich")), MAX(Planungsübersicht!I241:Z241)," ")</f>
        <v xml:space="preserve"> </v>
      </c>
    </row>
    <row r="222" spans="2:8">
      <c r="B222" s="203" t="str">
        <f>IF(AND(Planungsübersicht!$E242&gt;1990,TYPE(Planungsübersicht!$E242)=1,NOT(Planungsübersicht!$F242="Umsetzung nicht möglich")), Planungsübersicht!C242," ")</f>
        <v xml:space="preserve"> </v>
      </c>
      <c r="C222" s="203" t="str">
        <f>IF(AND(Planungsübersicht!$E242&gt;1990,TYPE(Planungsübersicht!$E242)=1,NOT(Planungsübersicht!$F242="Umsetzung nicht möglich")), Planungsübersicht!D242," ")</f>
        <v xml:space="preserve"> </v>
      </c>
      <c r="D222" s="203" t="str">
        <f>IF(AND(Planungsübersicht!$E242&gt;1990,TYPE(Planungsübersicht!$E242)=1,NOT(Planungsübersicht!$F242="Umsetzung nicht möglich")), Planungsübersicht!E242," ")</f>
        <v xml:space="preserve"> </v>
      </c>
      <c r="E222" s="203" t="str">
        <f>IF(AND(Planungsübersicht!$E242&gt;1990,TYPE(Planungsübersicht!$E242)=1,NOT(Planungsübersicht!$F242="Umsetzung nicht möglich")), Planungsübersicht!F242," ")</f>
        <v xml:space="preserve"> </v>
      </c>
      <c r="F222" s="203" t="str">
        <f>IF(AND(Planungsübersicht!$E242&gt;1990,TYPE(Planungsübersicht!$E242)=1,NOT(Planungsübersicht!$F242="Umsetzung nicht möglich")), Planungsübersicht!G242," ")</f>
        <v xml:space="preserve"> </v>
      </c>
      <c r="G222" s="203" t="str">
        <f>IF(AND(Planungsübersicht!$E242&gt;1990,TYPE(Planungsübersicht!$E242)=1,NOT(Planungsübersicht!$F242="Umsetzung nicht möglich")), Planungsübersicht!H242," ")</f>
        <v xml:space="preserve"> </v>
      </c>
      <c r="H222" s="203" t="str">
        <f>IF(AND(Planungsübersicht!$E242&gt;1990,TYPE(Planungsübersicht!$E242)=1,NOT(Planungsübersicht!$F242="Umsetzung nicht möglich")), MAX(Planungsübersicht!I242:Z242)," ")</f>
        <v xml:space="preserve"> </v>
      </c>
    </row>
    <row r="223" spans="2:8">
      <c r="B223" s="203" t="str">
        <f>IF(AND(Planungsübersicht!$E243&gt;1990,TYPE(Planungsübersicht!$E243)=1,NOT(Planungsübersicht!$F243="Umsetzung nicht möglich")), Planungsübersicht!C243," ")</f>
        <v xml:space="preserve"> </v>
      </c>
      <c r="C223" s="203" t="str">
        <f>IF(AND(Planungsübersicht!$E243&gt;1990,TYPE(Planungsübersicht!$E243)=1,NOT(Planungsübersicht!$F243="Umsetzung nicht möglich")), Planungsübersicht!D243," ")</f>
        <v xml:space="preserve"> </v>
      </c>
      <c r="D223" s="203" t="str">
        <f>IF(AND(Planungsübersicht!$E243&gt;1990,TYPE(Planungsübersicht!$E243)=1,NOT(Planungsübersicht!$F243="Umsetzung nicht möglich")), Planungsübersicht!E243," ")</f>
        <v xml:space="preserve"> </v>
      </c>
      <c r="E223" s="203" t="str">
        <f>IF(AND(Planungsübersicht!$E243&gt;1990,TYPE(Planungsübersicht!$E243)=1,NOT(Planungsübersicht!$F243="Umsetzung nicht möglich")), Planungsübersicht!F243," ")</f>
        <v xml:space="preserve"> </v>
      </c>
      <c r="F223" s="203" t="str">
        <f>IF(AND(Planungsübersicht!$E243&gt;1990,TYPE(Planungsübersicht!$E243)=1,NOT(Planungsübersicht!$F243="Umsetzung nicht möglich")), Planungsübersicht!G243," ")</f>
        <v xml:space="preserve"> </v>
      </c>
      <c r="G223" s="203" t="str">
        <f>IF(AND(Planungsübersicht!$E243&gt;1990,TYPE(Planungsübersicht!$E243)=1,NOT(Planungsübersicht!$F243="Umsetzung nicht möglich")), Planungsübersicht!H243," ")</f>
        <v xml:space="preserve"> </v>
      </c>
      <c r="H223" s="203" t="str">
        <f>IF(AND(Planungsübersicht!$E243&gt;1990,TYPE(Planungsübersicht!$E243)=1,NOT(Planungsübersicht!$F243="Umsetzung nicht möglich")), MAX(Planungsübersicht!I243:Z243)," ")</f>
        <v xml:space="preserve"> </v>
      </c>
    </row>
    <row r="224" spans="2:8">
      <c r="B224" s="203" t="str">
        <f>IF(AND(Planungsübersicht!$E244&gt;1990,TYPE(Planungsübersicht!$E244)=1,NOT(Planungsübersicht!$F244="Umsetzung nicht möglich")), Planungsübersicht!C244," ")</f>
        <v xml:space="preserve"> </v>
      </c>
      <c r="C224" s="203" t="str">
        <f>IF(AND(Planungsübersicht!$E244&gt;1990,TYPE(Planungsübersicht!$E244)=1,NOT(Planungsübersicht!$F244="Umsetzung nicht möglich")), Planungsübersicht!D244," ")</f>
        <v xml:space="preserve"> </v>
      </c>
      <c r="D224" s="203" t="str">
        <f>IF(AND(Planungsübersicht!$E244&gt;1990,TYPE(Planungsübersicht!$E244)=1,NOT(Planungsübersicht!$F244="Umsetzung nicht möglich")), Planungsübersicht!E244," ")</f>
        <v xml:space="preserve"> </v>
      </c>
      <c r="E224" s="203" t="str">
        <f>IF(AND(Planungsübersicht!$E244&gt;1990,TYPE(Planungsübersicht!$E244)=1,NOT(Planungsübersicht!$F244="Umsetzung nicht möglich")), Planungsübersicht!F244," ")</f>
        <v xml:space="preserve"> </v>
      </c>
      <c r="F224" s="203" t="str">
        <f>IF(AND(Planungsübersicht!$E244&gt;1990,TYPE(Planungsübersicht!$E244)=1,NOT(Planungsübersicht!$F244="Umsetzung nicht möglich")), Planungsübersicht!G244," ")</f>
        <v xml:space="preserve"> </v>
      </c>
      <c r="G224" s="203" t="str">
        <f>IF(AND(Planungsübersicht!$E244&gt;1990,TYPE(Planungsübersicht!$E244)=1,NOT(Planungsübersicht!$F244="Umsetzung nicht möglich")), Planungsübersicht!H244," ")</f>
        <v xml:space="preserve"> </v>
      </c>
      <c r="H224" s="203" t="str">
        <f>IF(AND(Planungsübersicht!$E244&gt;1990,TYPE(Planungsübersicht!$E244)=1,NOT(Planungsübersicht!$F244="Umsetzung nicht möglich")), MAX(Planungsübersicht!I244:Z244)," ")</f>
        <v xml:space="preserve"> </v>
      </c>
    </row>
    <row r="225" spans="2:8">
      <c r="B225" s="203" t="str">
        <f>IF(AND(Planungsübersicht!$E245&gt;1990,TYPE(Planungsübersicht!$E245)=1,NOT(Planungsübersicht!$F245="Umsetzung nicht möglich")), Planungsübersicht!C245," ")</f>
        <v xml:space="preserve"> </v>
      </c>
      <c r="C225" s="203" t="str">
        <f>IF(AND(Planungsübersicht!$E245&gt;1990,TYPE(Planungsübersicht!$E245)=1,NOT(Planungsübersicht!$F245="Umsetzung nicht möglich")), Planungsübersicht!D245," ")</f>
        <v xml:space="preserve"> </v>
      </c>
      <c r="D225" s="203" t="str">
        <f>IF(AND(Planungsübersicht!$E245&gt;1990,TYPE(Planungsübersicht!$E245)=1,NOT(Planungsübersicht!$F245="Umsetzung nicht möglich")), Planungsübersicht!E245," ")</f>
        <v xml:space="preserve"> </v>
      </c>
      <c r="E225" s="203" t="str">
        <f>IF(AND(Planungsübersicht!$E245&gt;1990,TYPE(Planungsübersicht!$E245)=1,NOT(Planungsübersicht!$F245="Umsetzung nicht möglich")), Planungsübersicht!F245," ")</f>
        <v xml:space="preserve"> </v>
      </c>
      <c r="F225" s="203" t="str">
        <f>IF(AND(Planungsübersicht!$E245&gt;1990,TYPE(Planungsübersicht!$E245)=1,NOT(Planungsübersicht!$F245="Umsetzung nicht möglich")), Planungsübersicht!G245," ")</f>
        <v xml:space="preserve"> </v>
      </c>
      <c r="G225" s="203" t="str">
        <f>IF(AND(Planungsübersicht!$E245&gt;1990,TYPE(Planungsübersicht!$E245)=1,NOT(Planungsübersicht!$F245="Umsetzung nicht möglich")), Planungsübersicht!H245," ")</f>
        <v xml:space="preserve"> </v>
      </c>
      <c r="H225" s="203" t="str">
        <f>IF(AND(Planungsübersicht!$E245&gt;1990,TYPE(Planungsübersicht!$E245)=1,NOT(Planungsübersicht!$F245="Umsetzung nicht möglich")), MAX(Planungsübersicht!I245:Z245)," ")</f>
        <v xml:space="preserve"> </v>
      </c>
    </row>
    <row r="226" spans="2:8">
      <c r="B226" s="203" t="str">
        <f>IF(AND(Planungsübersicht!$E246&gt;1990,TYPE(Planungsübersicht!$E246)=1,NOT(Planungsübersicht!$F246="Umsetzung nicht möglich")), Planungsübersicht!C246," ")</f>
        <v xml:space="preserve"> </v>
      </c>
      <c r="C226" s="203" t="str">
        <f>IF(AND(Planungsübersicht!$E246&gt;1990,TYPE(Planungsübersicht!$E246)=1,NOT(Planungsübersicht!$F246="Umsetzung nicht möglich")), Planungsübersicht!D246," ")</f>
        <v xml:space="preserve"> </v>
      </c>
      <c r="D226" s="203" t="str">
        <f>IF(AND(Planungsübersicht!$E246&gt;1990,TYPE(Planungsübersicht!$E246)=1,NOT(Planungsübersicht!$F246="Umsetzung nicht möglich")), Planungsübersicht!E246," ")</f>
        <v xml:space="preserve"> </v>
      </c>
      <c r="E226" s="203" t="str">
        <f>IF(AND(Planungsübersicht!$E246&gt;1990,TYPE(Planungsübersicht!$E246)=1,NOT(Planungsübersicht!$F246="Umsetzung nicht möglich")), Planungsübersicht!F246," ")</f>
        <v xml:space="preserve"> </v>
      </c>
      <c r="F226" s="203" t="str">
        <f>IF(AND(Planungsübersicht!$E246&gt;1990,TYPE(Planungsübersicht!$E246)=1,NOT(Planungsübersicht!$F246="Umsetzung nicht möglich")), Planungsübersicht!G246," ")</f>
        <v xml:space="preserve"> </v>
      </c>
      <c r="G226" s="203" t="str">
        <f>IF(AND(Planungsübersicht!$E246&gt;1990,TYPE(Planungsübersicht!$E246)=1,NOT(Planungsübersicht!$F246="Umsetzung nicht möglich")), Planungsübersicht!H246," ")</f>
        <v xml:space="preserve"> </v>
      </c>
      <c r="H226" s="203" t="str">
        <f>IF(AND(Planungsübersicht!$E246&gt;1990,TYPE(Planungsübersicht!$E246)=1,NOT(Planungsübersicht!$F246="Umsetzung nicht möglich")), MAX(Planungsübersicht!I246:Z246)," ")</f>
        <v xml:space="preserve"> </v>
      </c>
    </row>
    <row r="227" spans="2:8">
      <c r="B227" s="203" t="str">
        <f>IF(AND(Planungsübersicht!$E247&gt;1990,TYPE(Planungsübersicht!$E247)=1,NOT(Planungsübersicht!$F247="Umsetzung nicht möglich")), Planungsübersicht!C247," ")</f>
        <v xml:space="preserve"> </v>
      </c>
      <c r="C227" s="203" t="str">
        <f>IF(AND(Planungsübersicht!$E247&gt;1990,TYPE(Planungsübersicht!$E247)=1,NOT(Planungsübersicht!$F247="Umsetzung nicht möglich")), Planungsübersicht!D247," ")</f>
        <v xml:space="preserve"> </v>
      </c>
      <c r="D227" s="203" t="str">
        <f>IF(AND(Planungsübersicht!$E247&gt;1990,TYPE(Planungsübersicht!$E247)=1,NOT(Planungsübersicht!$F247="Umsetzung nicht möglich")), Planungsübersicht!E247," ")</f>
        <v xml:space="preserve"> </v>
      </c>
      <c r="E227" s="203" t="str">
        <f>IF(AND(Planungsübersicht!$E247&gt;1990,TYPE(Planungsübersicht!$E247)=1,NOT(Planungsübersicht!$F247="Umsetzung nicht möglich")), Planungsübersicht!F247," ")</f>
        <v xml:space="preserve"> </v>
      </c>
      <c r="F227" s="203" t="str">
        <f>IF(AND(Planungsübersicht!$E247&gt;1990,TYPE(Planungsübersicht!$E247)=1,NOT(Planungsübersicht!$F247="Umsetzung nicht möglich")), Planungsübersicht!G247," ")</f>
        <v xml:space="preserve"> </v>
      </c>
      <c r="G227" s="203" t="str">
        <f>IF(AND(Planungsübersicht!$E247&gt;1990,TYPE(Planungsübersicht!$E247)=1,NOT(Planungsübersicht!$F247="Umsetzung nicht möglich")), Planungsübersicht!H247," ")</f>
        <v xml:space="preserve"> </v>
      </c>
      <c r="H227" s="203" t="str">
        <f>IF(AND(Planungsübersicht!$E247&gt;1990,TYPE(Planungsübersicht!$E247)=1,NOT(Planungsübersicht!$F247="Umsetzung nicht möglich")), MAX(Planungsübersicht!I247:Z247)," ")</f>
        <v xml:space="preserve"> </v>
      </c>
    </row>
    <row r="228" spans="2:8">
      <c r="B228" s="203" t="str">
        <f>IF(AND(Planungsübersicht!$E248&gt;1990,TYPE(Planungsübersicht!$E248)=1,NOT(Planungsübersicht!$F248="Umsetzung nicht möglich")), Planungsübersicht!C248," ")</f>
        <v xml:space="preserve"> </v>
      </c>
      <c r="C228" s="203" t="str">
        <f>IF(AND(Planungsübersicht!$E248&gt;1990,TYPE(Planungsübersicht!$E248)=1,NOT(Planungsübersicht!$F248="Umsetzung nicht möglich")), Planungsübersicht!D248," ")</f>
        <v xml:space="preserve"> </v>
      </c>
      <c r="D228" s="203" t="str">
        <f>IF(AND(Planungsübersicht!$E248&gt;1990,TYPE(Planungsübersicht!$E248)=1,NOT(Planungsübersicht!$F248="Umsetzung nicht möglich")), Planungsübersicht!E248," ")</f>
        <v xml:space="preserve"> </v>
      </c>
      <c r="E228" s="203" t="str">
        <f>IF(AND(Planungsübersicht!$E248&gt;1990,TYPE(Planungsübersicht!$E248)=1,NOT(Planungsübersicht!$F248="Umsetzung nicht möglich")), Planungsübersicht!F248," ")</f>
        <v xml:space="preserve"> </v>
      </c>
      <c r="F228" s="203" t="str">
        <f>IF(AND(Planungsübersicht!$E248&gt;1990,TYPE(Planungsübersicht!$E248)=1,NOT(Planungsübersicht!$F248="Umsetzung nicht möglich")), Planungsübersicht!G248," ")</f>
        <v xml:space="preserve"> </v>
      </c>
      <c r="G228" s="203" t="str">
        <f>IF(AND(Planungsübersicht!$E248&gt;1990,TYPE(Planungsübersicht!$E248)=1,NOT(Planungsübersicht!$F248="Umsetzung nicht möglich")), Planungsübersicht!H248," ")</f>
        <v xml:space="preserve"> </v>
      </c>
      <c r="H228" s="203" t="str">
        <f>IF(AND(Planungsübersicht!$E248&gt;1990,TYPE(Planungsübersicht!$E248)=1,NOT(Planungsübersicht!$F248="Umsetzung nicht möglich")), MAX(Planungsübersicht!I248:Z248)," ")</f>
        <v xml:space="preserve"> </v>
      </c>
    </row>
    <row r="229" spans="2:8">
      <c r="B229" s="203" t="str">
        <f>IF(AND(Planungsübersicht!$E249&gt;1990,TYPE(Planungsübersicht!$E249)=1,NOT(Planungsübersicht!$F249="Umsetzung nicht möglich")), Planungsübersicht!C249," ")</f>
        <v xml:space="preserve"> </v>
      </c>
      <c r="C229" s="203" t="str">
        <f>IF(AND(Planungsübersicht!$E249&gt;1990,TYPE(Planungsübersicht!$E249)=1,NOT(Planungsübersicht!$F249="Umsetzung nicht möglich")), Planungsübersicht!D249," ")</f>
        <v xml:space="preserve"> </v>
      </c>
      <c r="D229" s="203" t="str">
        <f>IF(AND(Planungsübersicht!$E249&gt;1990,TYPE(Planungsübersicht!$E249)=1,NOT(Planungsübersicht!$F249="Umsetzung nicht möglich")), Planungsübersicht!E249," ")</f>
        <v xml:space="preserve"> </v>
      </c>
      <c r="E229" s="203" t="str">
        <f>IF(AND(Planungsübersicht!$E249&gt;1990,TYPE(Planungsübersicht!$E249)=1,NOT(Planungsübersicht!$F249="Umsetzung nicht möglich")), Planungsübersicht!F249," ")</f>
        <v xml:space="preserve"> </v>
      </c>
      <c r="F229" s="203" t="str">
        <f>IF(AND(Planungsübersicht!$E249&gt;1990,TYPE(Planungsübersicht!$E249)=1,NOT(Planungsübersicht!$F249="Umsetzung nicht möglich")), Planungsübersicht!G249," ")</f>
        <v xml:space="preserve"> </v>
      </c>
      <c r="G229" s="203" t="str">
        <f>IF(AND(Planungsübersicht!$E249&gt;1990,TYPE(Planungsübersicht!$E249)=1,NOT(Planungsübersicht!$F249="Umsetzung nicht möglich")), Planungsübersicht!H249," ")</f>
        <v xml:space="preserve"> </v>
      </c>
      <c r="H229" s="203" t="str">
        <f>IF(AND(Planungsübersicht!$E249&gt;1990,TYPE(Planungsübersicht!$E249)=1,NOT(Planungsübersicht!$F249="Umsetzung nicht möglich")), MAX(Planungsübersicht!I249:Z249)," ")</f>
        <v xml:space="preserve"> </v>
      </c>
    </row>
    <row r="230" spans="2:8">
      <c r="B230" s="203" t="str">
        <f>IF(AND(Planungsübersicht!$E250&gt;1990,TYPE(Planungsübersicht!$E250)=1,NOT(Planungsübersicht!$F250="Umsetzung nicht möglich")), Planungsübersicht!C250," ")</f>
        <v xml:space="preserve"> </v>
      </c>
      <c r="C230" s="203" t="str">
        <f>IF(AND(Planungsübersicht!$E250&gt;1990,TYPE(Planungsübersicht!$E250)=1,NOT(Planungsübersicht!$F250="Umsetzung nicht möglich")), Planungsübersicht!D250," ")</f>
        <v xml:space="preserve"> </v>
      </c>
      <c r="D230" s="203" t="str">
        <f>IF(AND(Planungsübersicht!$E250&gt;1990,TYPE(Planungsübersicht!$E250)=1,NOT(Planungsübersicht!$F250="Umsetzung nicht möglich")), Planungsübersicht!E250," ")</f>
        <v xml:space="preserve"> </v>
      </c>
      <c r="E230" s="203" t="str">
        <f>IF(AND(Planungsübersicht!$E250&gt;1990,TYPE(Planungsübersicht!$E250)=1,NOT(Planungsübersicht!$F250="Umsetzung nicht möglich")), Planungsübersicht!F250," ")</f>
        <v xml:space="preserve"> </v>
      </c>
      <c r="F230" s="203" t="str">
        <f>IF(AND(Planungsübersicht!$E250&gt;1990,TYPE(Planungsübersicht!$E250)=1,NOT(Planungsübersicht!$F250="Umsetzung nicht möglich")), Planungsübersicht!G250," ")</f>
        <v xml:space="preserve"> </v>
      </c>
      <c r="G230" s="203" t="str">
        <f>IF(AND(Planungsübersicht!$E250&gt;1990,TYPE(Planungsübersicht!$E250)=1,NOT(Planungsübersicht!$F250="Umsetzung nicht möglich")), Planungsübersicht!H250," ")</f>
        <v xml:space="preserve"> </v>
      </c>
      <c r="H230" s="203" t="str">
        <f>IF(AND(Planungsübersicht!$E250&gt;1990,TYPE(Planungsübersicht!$E250)=1,NOT(Planungsübersicht!$F250="Umsetzung nicht möglich")), MAX(Planungsübersicht!I250:Z250)," ")</f>
        <v xml:space="preserve"> </v>
      </c>
    </row>
    <row r="231" spans="2:8">
      <c r="B231" s="203" t="str">
        <f>IF(AND(Planungsübersicht!$E251&gt;1990,TYPE(Planungsübersicht!$E251)=1,NOT(Planungsübersicht!$F251="Umsetzung nicht möglich")), Planungsübersicht!C251," ")</f>
        <v xml:space="preserve"> </v>
      </c>
      <c r="C231" s="203" t="str">
        <f>IF(AND(Planungsübersicht!$E251&gt;1990,TYPE(Planungsübersicht!$E251)=1,NOT(Planungsübersicht!$F251="Umsetzung nicht möglich")), Planungsübersicht!D251," ")</f>
        <v xml:space="preserve"> </v>
      </c>
      <c r="D231" s="203" t="str">
        <f>IF(AND(Planungsübersicht!$E251&gt;1990,TYPE(Planungsübersicht!$E251)=1,NOT(Planungsübersicht!$F251="Umsetzung nicht möglich")), Planungsübersicht!E251," ")</f>
        <v xml:space="preserve"> </v>
      </c>
      <c r="E231" s="203" t="str">
        <f>IF(AND(Planungsübersicht!$E251&gt;1990,TYPE(Planungsübersicht!$E251)=1,NOT(Planungsübersicht!$F251="Umsetzung nicht möglich")), Planungsübersicht!F251," ")</f>
        <v xml:space="preserve"> </v>
      </c>
      <c r="F231" s="203" t="str">
        <f>IF(AND(Planungsübersicht!$E251&gt;1990,TYPE(Planungsübersicht!$E251)=1,NOT(Planungsübersicht!$F251="Umsetzung nicht möglich")), Planungsübersicht!G251," ")</f>
        <v xml:space="preserve"> </v>
      </c>
      <c r="G231" s="203" t="str">
        <f>IF(AND(Planungsübersicht!$E251&gt;1990,TYPE(Planungsübersicht!$E251)=1,NOT(Planungsübersicht!$F251="Umsetzung nicht möglich")), Planungsübersicht!H251," ")</f>
        <v xml:space="preserve"> </v>
      </c>
      <c r="H231" s="203" t="str">
        <f>IF(AND(Planungsübersicht!$E251&gt;1990,TYPE(Planungsübersicht!$E251)=1,NOT(Planungsübersicht!$F251="Umsetzung nicht möglich")), MAX(Planungsübersicht!I251:Z251)," ")</f>
        <v xml:space="preserve"> </v>
      </c>
    </row>
    <row r="232" spans="2:8">
      <c r="B232" s="203" t="str">
        <f>IF(AND(Planungsübersicht!$E253&gt;1990,TYPE(Planungsübersicht!$E253)=1,NOT(Planungsübersicht!$F253="Umsetzung nicht möglich")), Planungsübersicht!C253," ")</f>
        <v xml:space="preserve"> </v>
      </c>
      <c r="C232" s="203" t="str">
        <f>IF(AND(Planungsübersicht!$E253&gt;1990,TYPE(Planungsübersicht!$E253)=1,NOT(Planungsübersicht!$F253="Umsetzung nicht möglich")), Planungsübersicht!D253," ")</f>
        <v xml:space="preserve"> </v>
      </c>
      <c r="D232" s="203" t="str">
        <f>IF(AND(Planungsübersicht!$E253&gt;1990,TYPE(Planungsübersicht!$E253)=1,NOT(Planungsübersicht!$F253="Umsetzung nicht möglich")), Planungsübersicht!E253," ")</f>
        <v xml:space="preserve"> </v>
      </c>
      <c r="E232" s="203" t="str">
        <f>IF(AND(Planungsübersicht!$E253&gt;1990,TYPE(Planungsübersicht!$E253)=1,NOT(Planungsübersicht!$F253="Umsetzung nicht möglich")), Planungsübersicht!F253," ")</f>
        <v xml:space="preserve"> </v>
      </c>
      <c r="F232" s="203" t="str">
        <f>IF(AND(Planungsübersicht!$E253&gt;1990,TYPE(Planungsübersicht!$E253)=1,NOT(Planungsübersicht!$F253="Umsetzung nicht möglich")), Planungsübersicht!G253," ")</f>
        <v xml:space="preserve"> </v>
      </c>
      <c r="G232" s="203" t="str">
        <f>IF(AND(Planungsübersicht!$E253&gt;1990,TYPE(Planungsübersicht!$E253)=1,NOT(Planungsübersicht!$F253="Umsetzung nicht möglich")), Planungsübersicht!H253," ")</f>
        <v xml:space="preserve"> </v>
      </c>
      <c r="H232" s="203" t="str">
        <f>IF(AND(Planungsübersicht!$E253&gt;1990,TYPE(Planungsübersicht!$E253)=1,NOT(Planungsübersicht!$F253="Umsetzung nicht möglich")), MAX(Planungsübersicht!I253:Z253)," ")</f>
        <v xml:space="preserve"> </v>
      </c>
    </row>
    <row r="233" spans="2:8">
      <c r="B233" s="203" t="str">
        <f>IF(AND(Planungsübersicht!$E255&gt;1990,TYPE(Planungsübersicht!$E255)=1,NOT(Planungsübersicht!$F255="Umsetzung nicht möglich")), Planungsübersicht!C255," ")</f>
        <v xml:space="preserve"> </v>
      </c>
      <c r="C233" s="203" t="str">
        <f>IF(AND(Planungsübersicht!$E255&gt;1990,TYPE(Planungsübersicht!$E255)=1,NOT(Planungsübersicht!$F255="Umsetzung nicht möglich")), Planungsübersicht!D255," ")</f>
        <v xml:space="preserve"> </v>
      </c>
      <c r="D233" s="203" t="str">
        <f>IF(AND(Planungsübersicht!$E255&gt;1990,TYPE(Planungsübersicht!$E255)=1,NOT(Planungsübersicht!$F255="Umsetzung nicht möglich")), Planungsübersicht!E255," ")</f>
        <v xml:space="preserve"> </v>
      </c>
      <c r="E233" s="203" t="str">
        <f>IF(AND(Planungsübersicht!$E255&gt;1990,TYPE(Planungsübersicht!$E255)=1,NOT(Planungsübersicht!$F255="Umsetzung nicht möglich")), Planungsübersicht!F255," ")</f>
        <v xml:space="preserve"> </v>
      </c>
      <c r="F233" s="203" t="str">
        <f>IF(AND(Planungsübersicht!$E255&gt;1990,TYPE(Planungsübersicht!$E255)=1,NOT(Planungsübersicht!$F255="Umsetzung nicht möglich")), Planungsübersicht!G255," ")</f>
        <v xml:space="preserve"> </v>
      </c>
      <c r="G233" s="203" t="str">
        <f>IF(AND(Planungsübersicht!$E255&gt;1990,TYPE(Planungsübersicht!$E255)=1,NOT(Planungsübersicht!$F255="Umsetzung nicht möglich")), Planungsübersicht!H255," ")</f>
        <v xml:space="preserve"> </v>
      </c>
      <c r="H233" s="203" t="str">
        <f>IF(AND(Planungsübersicht!$E255&gt;1990,TYPE(Planungsübersicht!$E255)=1,NOT(Planungsübersicht!$F255="Umsetzung nicht möglich")), MAX(Planungsübersicht!I255:Z255)," ")</f>
        <v xml:space="preserve"> </v>
      </c>
    </row>
    <row r="234" spans="2:8">
      <c r="B234" s="203" t="str">
        <f>IF(AND(Planungsübersicht!$E257&gt;1990,TYPE(Planungsübersicht!$E257)=1,NOT(Planungsübersicht!$F257="Umsetzung nicht möglich")), Planungsübersicht!C257," ")</f>
        <v xml:space="preserve"> </v>
      </c>
      <c r="C234" s="203" t="str">
        <f>IF(AND(Planungsübersicht!$E257&gt;1990,TYPE(Planungsübersicht!$E257)=1,NOT(Planungsübersicht!$F257="Umsetzung nicht möglich")), Planungsübersicht!D257," ")</f>
        <v xml:space="preserve"> </v>
      </c>
      <c r="D234" s="203" t="str">
        <f>IF(AND(Planungsübersicht!$E257&gt;1990,TYPE(Planungsübersicht!$E257)=1,NOT(Planungsübersicht!$F257="Umsetzung nicht möglich")), Planungsübersicht!E257," ")</f>
        <v xml:space="preserve"> </v>
      </c>
      <c r="E234" s="203" t="str">
        <f>IF(AND(Planungsübersicht!$E257&gt;1990,TYPE(Planungsübersicht!$E257)=1,NOT(Planungsübersicht!$F257="Umsetzung nicht möglich")), Planungsübersicht!F257," ")</f>
        <v xml:space="preserve"> </v>
      </c>
      <c r="F234" s="203" t="str">
        <f>IF(AND(Planungsübersicht!$E257&gt;1990,TYPE(Planungsübersicht!$E257)=1,NOT(Planungsübersicht!$F257="Umsetzung nicht möglich")), Planungsübersicht!G257," ")</f>
        <v xml:space="preserve"> </v>
      </c>
      <c r="G234" s="203" t="str">
        <f>IF(AND(Planungsübersicht!$E257&gt;1990,TYPE(Planungsübersicht!$E257)=1,NOT(Planungsübersicht!$F257="Umsetzung nicht möglich")), Planungsübersicht!H257," ")</f>
        <v xml:space="preserve"> </v>
      </c>
      <c r="H234" s="203" t="str">
        <f>IF(AND(Planungsübersicht!$E257&gt;1990,TYPE(Planungsübersicht!$E257)=1,NOT(Planungsübersicht!$F257="Umsetzung nicht möglich")), MAX(Planungsübersicht!I257:Z257)," ")</f>
        <v xml:space="preserve"> </v>
      </c>
    </row>
    <row r="235" spans="2:8">
      <c r="B235" s="203" t="str">
        <f>IF(AND(Planungsübersicht!$E259&gt;1990,TYPE(Planungsübersicht!$E259)=1,NOT(Planungsübersicht!$F259="Umsetzung nicht möglich")), Planungsübersicht!C259," ")</f>
        <v xml:space="preserve"> </v>
      </c>
      <c r="C235" s="203" t="str">
        <f>IF(AND(Planungsübersicht!$E259&gt;1990,TYPE(Planungsübersicht!$E259)=1,NOT(Planungsübersicht!$F259="Umsetzung nicht möglich")), Planungsübersicht!D259," ")</f>
        <v xml:space="preserve"> </v>
      </c>
      <c r="D235" s="203" t="str">
        <f>IF(AND(Planungsübersicht!$E259&gt;1990,TYPE(Planungsübersicht!$E259)=1,NOT(Planungsübersicht!$F259="Umsetzung nicht möglich")), Planungsübersicht!E259," ")</f>
        <v xml:space="preserve"> </v>
      </c>
      <c r="E235" s="203" t="str">
        <f>IF(AND(Planungsübersicht!$E259&gt;1990,TYPE(Planungsübersicht!$E259)=1,NOT(Planungsübersicht!$F259="Umsetzung nicht möglich")), Planungsübersicht!F259," ")</f>
        <v xml:space="preserve"> </v>
      </c>
      <c r="F235" s="203" t="str">
        <f>IF(AND(Planungsübersicht!$E259&gt;1990,TYPE(Planungsübersicht!$E259)=1,NOT(Planungsübersicht!$F259="Umsetzung nicht möglich")), Planungsübersicht!G259," ")</f>
        <v xml:space="preserve"> </v>
      </c>
      <c r="G235" s="203" t="str">
        <f>IF(AND(Planungsübersicht!$E259&gt;1990,TYPE(Planungsübersicht!$E259)=1,NOT(Planungsübersicht!$F259="Umsetzung nicht möglich")), Planungsübersicht!H259," ")</f>
        <v xml:space="preserve"> </v>
      </c>
      <c r="H235" s="203" t="str">
        <f>IF(AND(Planungsübersicht!$E259&gt;1990,TYPE(Planungsübersicht!$E259)=1,NOT(Planungsübersicht!$F259="Umsetzung nicht möglich")), MAX(Planungsübersicht!I259:Z259)," ")</f>
        <v xml:space="preserve"> </v>
      </c>
    </row>
    <row r="236" spans="2:8">
      <c r="B236" s="203" t="str">
        <f>IF(AND(Planungsübersicht!$E260&gt;1990,TYPE(Planungsübersicht!$E260)=1,NOT(Planungsübersicht!$F260="Umsetzung nicht möglich")), Planungsübersicht!C260," ")</f>
        <v xml:space="preserve"> </v>
      </c>
      <c r="C236" s="203" t="str">
        <f>IF(AND(Planungsübersicht!$E260&gt;1990,TYPE(Planungsübersicht!$E260)=1,NOT(Planungsübersicht!$F260="Umsetzung nicht möglich")), Planungsübersicht!D260," ")</f>
        <v xml:space="preserve"> </v>
      </c>
      <c r="D236" s="203" t="str">
        <f>IF(AND(Planungsübersicht!$E260&gt;1990,TYPE(Planungsübersicht!$E260)=1,NOT(Planungsübersicht!$F260="Umsetzung nicht möglich")), Planungsübersicht!E260," ")</f>
        <v xml:space="preserve"> </v>
      </c>
      <c r="E236" s="203" t="str">
        <f>IF(AND(Planungsübersicht!$E260&gt;1990,TYPE(Planungsübersicht!$E260)=1,NOT(Planungsübersicht!$F260="Umsetzung nicht möglich")), Planungsübersicht!F260," ")</f>
        <v xml:space="preserve"> </v>
      </c>
      <c r="F236" s="203" t="str">
        <f>IF(AND(Planungsübersicht!$E260&gt;1990,TYPE(Planungsübersicht!$E260)=1,NOT(Planungsübersicht!$F260="Umsetzung nicht möglich")), Planungsübersicht!G260," ")</f>
        <v xml:space="preserve"> </v>
      </c>
      <c r="G236" s="203" t="str">
        <f>IF(AND(Planungsübersicht!$E260&gt;1990,TYPE(Planungsübersicht!$E260)=1,NOT(Planungsübersicht!$F260="Umsetzung nicht möglich")), Planungsübersicht!H260," ")</f>
        <v xml:space="preserve"> </v>
      </c>
      <c r="H236" s="203" t="str">
        <f>IF(AND(Planungsübersicht!$E260&gt;1990,TYPE(Planungsübersicht!$E260)=1,NOT(Planungsübersicht!$F260="Umsetzung nicht möglich")), MAX(Planungsübersicht!I260:Z260)," ")</f>
        <v xml:space="preserve"> </v>
      </c>
    </row>
    <row r="237" spans="2:8">
      <c r="B237" s="203" t="str">
        <f>IF(AND(Planungsübersicht!$E261&gt;1990,TYPE(Planungsübersicht!$E261)=1,NOT(Planungsübersicht!$F261="Umsetzung nicht möglich")), Planungsübersicht!C261," ")</f>
        <v xml:space="preserve"> </v>
      </c>
      <c r="C237" s="203" t="str">
        <f>IF(AND(Planungsübersicht!$E261&gt;1990,TYPE(Planungsübersicht!$E261)=1,NOT(Planungsübersicht!$F261="Umsetzung nicht möglich")), Planungsübersicht!D261," ")</f>
        <v xml:space="preserve"> </v>
      </c>
      <c r="D237" s="203" t="str">
        <f>IF(AND(Planungsübersicht!$E261&gt;1990,TYPE(Planungsübersicht!$E261)=1,NOT(Planungsübersicht!$F261="Umsetzung nicht möglich")), Planungsübersicht!E261," ")</f>
        <v xml:space="preserve"> </v>
      </c>
      <c r="E237" s="203" t="str">
        <f>IF(AND(Planungsübersicht!$E261&gt;1990,TYPE(Planungsübersicht!$E261)=1,NOT(Planungsübersicht!$F261="Umsetzung nicht möglich")), Planungsübersicht!F261," ")</f>
        <v xml:space="preserve"> </v>
      </c>
      <c r="F237" s="203" t="str">
        <f>IF(AND(Planungsübersicht!$E261&gt;1990,TYPE(Planungsübersicht!$E261)=1,NOT(Planungsübersicht!$F261="Umsetzung nicht möglich")), Planungsübersicht!G261," ")</f>
        <v xml:space="preserve"> </v>
      </c>
      <c r="G237" s="203" t="str">
        <f>IF(AND(Planungsübersicht!$E261&gt;1990,TYPE(Planungsübersicht!$E261)=1,NOT(Planungsübersicht!$F261="Umsetzung nicht möglich")), Planungsübersicht!H261," ")</f>
        <v xml:space="preserve"> </v>
      </c>
      <c r="H237" s="203" t="str">
        <f>IF(AND(Planungsübersicht!$E261&gt;1990,TYPE(Planungsübersicht!$E261)=1,NOT(Planungsübersicht!$F261="Umsetzung nicht möglich")), MAX(Planungsübersicht!I261:Z261)," ")</f>
        <v xml:space="preserve"> </v>
      </c>
    </row>
    <row r="238" spans="2:8" ht="38.25">
      <c r="B238" s="203" t="str">
        <f>IF(AND(Planungsübersicht!$E262&gt;1990,TYPE(Planungsübersicht!$E262)=1,NOT(Planungsübersicht!$F262="Umsetzung nicht möglich")), Planungsübersicht!C262," ")</f>
        <v>M6</v>
      </c>
      <c r="C238" s="203" t="str">
        <f>IF(AND(Planungsübersicht!$E262&gt;1990,TYPE(Planungsübersicht!$E262)=1,NOT(Planungsübersicht!$F262="Umsetzung nicht möglich")), Planungsübersicht!D262," ")</f>
        <v>Weitere Fahrrad- und Rollerständer auf dem Schulhof</v>
      </c>
      <c r="D238" s="203">
        <f>IF(AND(Planungsübersicht!$E262&gt;1990,TYPE(Planungsübersicht!$E262)=1,NOT(Planungsübersicht!$F262="Umsetzung nicht möglich")), Planungsübersicht!E262," ")</f>
        <v>2024</v>
      </c>
      <c r="E238" s="203" t="str">
        <f>IF(AND(Planungsübersicht!$E262&gt;1990,TYPE(Planungsübersicht!$E262)=1,NOT(Planungsübersicht!$F262="Umsetzung nicht möglich")), Planungsübersicht!F262," ")</f>
        <v>umgesetzt</v>
      </c>
      <c r="F238" s="203" t="str">
        <f>IF(AND(Planungsübersicht!$E262&gt;1990,TYPE(Planungsübersicht!$E262)=1,NOT(Planungsübersicht!$F262="Umsetzung nicht möglich")), Planungsübersicht!G262," ")</f>
        <v>Svenja Hohnke</v>
      </c>
      <c r="G238" s="203" t="str">
        <f>IF(AND(Planungsübersicht!$E262&gt;1990,TYPE(Planungsübersicht!$E262)=1,NOT(Planungsübersicht!$F262="Umsetzung nicht möglich")), Planungsübersicht!H262," ")</f>
        <v>SBH</v>
      </c>
      <c r="H238" s="203">
        <f>IF(AND(Planungsübersicht!$E262&gt;1990,TYPE(Planungsübersicht!$E262)=1,NOT(Planungsübersicht!$F262="Umsetzung nicht möglich")), MAX(Planungsübersicht!I262:Z262)," ")</f>
        <v>0</v>
      </c>
    </row>
    <row r="239" spans="2:8">
      <c r="B239" s="203" t="str">
        <f>IF(AND(Planungsübersicht!$E263&gt;1990,TYPE(Planungsübersicht!$E263)=1,NOT(Planungsübersicht!$F263="Umsetzung nicht möglich")), Planungsübersicht!C263," ")</f>
        <v xml:space="preserve"> </v>
      </c>
      <c r="C239" s="203" t="str">
        <f>IF(AND(Planungsübersicht!$E263&gt;1990,TYPE(Planungsübersicht!$E263)=1,NOT(Planungsübersicht!$F263="Umsetzung nicht möglich")), Planungsübersicht!D263," ")</f>
        <v xml:space="preserve"> </v>
      </c>
      <c r="D239" s="203" t="str">
        <f>IF(AND(Planungsübersicht!$E263&gt;1990,TYPE(Planungsübersicht!$E263)=1,NOT(Planungsübersicht!$F263="Umsetzung nicht möglich")), Planungsübersicht!E263," ")</f>
        <v xml:space="preserve"> </v>
      </c>
      <c r="E239" s="203" t="str">
        <f>IF(AND(Planungsübersicht!$E263&gt;1990,TYPE(Planungsübersicht!$E263)=1,NOT(Planungsübersicht!$F263="Umsetzung nicht möglich")), Planungsübersicht!F263," ")</f>
        <v xml:space="preserve"> </v>
      </c>
      <c r="F239" s="203" t="str">
        <f>IF(AND(Planungsübersicht!$E263&gt;1990,TYPE(Planungsübersicht!$E263)=1,NOT(Planungsübersicht!$F263="Umsetzung nicht möglich")), Planungsübersicht!G263," ")</f>
        <v xml:space="preserve"> </v>
      </c>
      <c r="G239" s="203" t="str">
        <f>IF(AND(Planungsübersicht!$E263&gt;1990,TYPE(Planungsübersicht!$E263)=1,NOT(Planungsübersicht!$F263="Umsetzung nicht möglich")), Planungsübersicht!H263," ")</f>
        <v xml:space="preserve"> </v>
      </c>
      <c r="H239" s="203" t="str">
        <f>IF(AND(Planungsübersicht!$E263&gt;1990,TYPE(Planungsübersicht!$E263)=1,NOT(Planungsübersicht!$F263="Umsetzung nicht möglich")), MAX(Planungsübersicht!I263:Z263)," ")</f>
        <v xml:space="preserve"> </v>
      </c>
    </row>
    <row r="240" spans="2:8">
      <c r="B240" s="203" t="str">
        <f>IF(AND(Planungsübersicht!$E264&gt;1990,TYPE(Planungsübersicht!$E264)=1,NOT(Planungsübersicht!$F264="Umsetzung nicht möglich")), Planungsübersicht!C264," ")</f>
        <v xml:space="preserve"> </v>
      </c>
      <c r="C240" s="203" t="str">
        <f>IF(AND(Planungsübersicht!$E264&gt;1990,TYPE(Planungsübersicht!$E264)=1,NOT(Planungsübersicht!$F264="Umsetzung nicht möglich")), Planungsübersicht!D264," ")</f>
        <v xml:space="preserve"> </v>
      </c>
      <c r="D240" s="203" t="str">
        <f>IF(AND(Planungsübersicht!$E264&gt;1990,TYPE(Planungsübersicht!$E264)=1,NOT(Planungsübersicht!$F264="Umsetzung nicht möglich")), Planungsübersicht!E264," ")</f>
        <v xml:space="preserve"> </v>
      </c>
      <c r="E240" s="203" t="str">
        <f>IF(AND(Planungsübersicht!$E264&gt;1990,TYPE(Planungsübersicht!$E264)=1,NOT(Planungsübersicht!$F264="Umsetzung nicht möglich")), Planungsübersicht!F264," ")</f>
        <v xml:space="preserve"> </v>
      </c>
      <c r="F240" s="203" t="str">
        <f>IF(AND(Planungsübersicht!$E264&gt;1990,TYPE(Planungsübersicht!$E264)=1,NOT(Planungsübersicht!$F264="Umsetzung nicht möglich")), Planungsübersicht!G264," ")</f>
        <v xml:space="preserve"> </v>
      </c>
      <c r="G240" s="203" t="str">
        <f>IF(AND(Planungsübersicht!$E264&gt;1990,TYPE(Planungsübersicht!$E264)=1,NOT(Planungsübersicht!$F264="Umsetzung nicht möglich")), Planungsübersicht!H264," ")</f>
        <v xml:space="preserve"> </v>
      </c>
      <c r="H240" s="203" t="str">
        <f>IF(AND(Planungsübersicht!$E264&gt;1990,TYPE(Planungsübersicht!$E264)=1,NOT(Planungsübersicht!$F264="Umsetzung nicht möglich")), MAX(Planungsübersicht!I264:Z264)," ")</f>
        <v xml:space="preserve"> </v>
      </c>
    </row>
    <row r="241" spans="2:8">
      <c r="B241" s="203" t="str">
        <f>IF(AND(Planungsübersicht!$E265&gt;1990,TYPE(Planungsübersicht!$E265)=1,NOT(Planungsübersicht!$F265="Umsetzung nicht möglich")), Planungsübersicht!C265," ")</f>
        <v xml:space="preserve"> </v>
      </c>
      <c r="C241" s="203" t="str">
        <f>IF(AND(Planungsübersicht!$E265&gt;1990,TYPE(Planungsübersicht!$E265)=1,NOT(Planungsübersicht!$F265="Umsetzung nicht möglich")), Planungsübersicht!D265," ")</f>
        <v xml:space="preserve"> </v>
      </c>
      <c r="D241" s="203" t="str">
        <f>IF(AND(Planungsübersicht!$E265&gt;1990,TYPE(Planungsübersicht!$E265)=1,NOT(Planungsübersicht!$F265="Umsetzung nicht möglich")), Planungsübersicht!E265," ")</f>
        <v xml:space="preserve"> </v>
      </c>
      <c r="E241" s="203" t="str">
        <f>IF(AND(Planungsübersicht!$E265&gt;1990,TYPE(Planungsübersicht!$E265)=1,NOT(Planungsübersicht!$F265="Umsetzung nicht möglich")), Planungsübersicht!F265," ")</f>
        <v xml:space="preserve"> </v>
      </c>
      <c r="F241" s="203" t="str">
        <f>IF(AND(Planungsübersicht!$E265&gt;1990,TYPE(Planungsübersicht!$E265)=1,NOT(Planungsübersicht!$F265="Umsetzung nicht möglich")), Planungsübersicht!G265," ")</f>
        <v xml:space="preserve"> </v>
      </c>
      <c r="G241" s="203" t="str">
        <f>IF(AND(Planungsübersicht!$E265&gt;1990,TYPE(Planungsübersicht!$E265)=1,NOT(Planungsübersicht!$F265="Umsetzung nicht möglich")), Planungsübersicht!H265," ")</f>
        <v xml:space="preserve"> </v>
      </c>
      <c r="H241" s="203" t="str">
        <f>IF(AND(Planungsübersicht!$E265&gt;1990,TYPE(Planungsübersicht!$E265)=1,NOT(Planungsübersicht!$F265="Umsetzung nicht möglich")), MAX(Planungsübersicht!I265:Z265)," ")</f>
        <v xml:space="preserve"> </v>
      </c>
    </row>
    <row r="242" spans="2:8">
      <c r="B242" s="203" t="str">
        <f>IF(AND(Planungsübersicht!$E266&gt;1990,TYPE(Planungsübersicht!$E266)=1,NOT(Planungsübersicht!$F266="Umsetzung nicht möglich")), Planungsübersicht!C266," ")</f>
        <v xml:space="preserve"> </v>
      </c>
      <c r="C242" s="203" t="str">
        <f>IF(AND(Planungsübersicht!$E266&gt;1990,TYPE(Planungsübersicht!$E266)=1,NOT(Planungsübersicht!$F266="Umsetzung nicht möglich")), Planungsübersicht!D266," ")</f>
        <v xml:space="preserve"> </v>
      </c>
      <c r="D242" s="203" t="str">
        <f>IF(AND(Planungsübersicht!$E266&gt;1990,TYPE(Planungsübersicht!$E266)=1,NOT(Planungsübersicht!$F266="Umsetzung nicht möglich")), Planungsübersicht!E266," ")</f>
        <v xml:space="preserve"> </v>
      </c>
      <c r="E242" s="203" t="str">
        <f>IF(AND(Planungsübersicht!$E266&gt;1990,TYPE(Planungsübersicht!$E266)=1,NOT(Planungsübersicht!$F266="Umsetzung nicht möglich")), Planungsübersicht!F266," ")</f>
        <v xml:space="preserve"> </v>
      </c>
      <c r="F242" s="203" t="str">
        <f>IF(AND(Planungsübersicht!$E266&gt;1990,TYPE(Planungsübersicht!$E266)=1,NOT(Planungsübersicht!$F266="Umsetzung nicht möglich")), Planungsübersicht!G266," ")</f>
        <v xml:space="preserve"> </v>
      </c>
      <c r="G242" s="203" t="str">
        <f>IF(AND(Planungsübersicht!$E266&gt;1990,TYPE(Planungsübersicht!$E266)=1,NOT(Planungsübersicht!$F266="Umsetzung nicht möglich")), Planungsübersicht!H266," ")</f>
        <v xml:space="preserve"> </v>
      </c>
      <c r="H242" s="203" t="str">
        <f>IF(AND(Planungsübersicht!$E266&gt;1990,TYPE(Planungsübersicht!$E266)=1,NOT(Planungsübersicht!$F266="Umsetzung nicht möglich")), MAX(Planungsübersicht!I266:Z266)," ")</f>
        <v xml:space="preserve"> </v>
      </c>
    </row>
    <row r="243" spans="2:8">
      <c r="B243" s="203" t="str">
        <f>IF(AND(Planungsübersicht!$E267&gt;1990,TYPE(Planungsübersicht!$E267)=1,NOT(Planungsübersicht!$F267="Umsetzung nicht möglich")), Planungsübersicht!C267," ")</f>
        <v xml:space="preserve"> </v>
      </c>
      <c r="C243" s="203" t="str">
        <f>IF(AND(Planungsübersicht!$E267&gt;1990,TYPE(Planungsübersicht!$E267)=1,NOT(Planungsübersicht!$F267="Umsetzung nicht möglich")), Planungsübersicht!D267," ")</f>
        <v xml:space="preserve"> </v>
      </c>
      <c r="D243" s="203" t="str">
        <f>IF(AND(Planungsübersicht!$E267&gt;1990,TYPE(Planungsübersicht!$E267)=1,NOT(Planungsübersicht!$F267="Umsetzung nicht möglich")), Planungsübersicht!E267," ")</f>
        <v xml:space="preserve"> </v>
      </c>
      <c r="E243" s="203" t="str">
        <f>IF(AND(Planungsübersicht!$E267&gt;1990,TYPE(Planungsübersicht!$E267)=1,NOT(Planungsübersicht!$F267="Umsetzung nicht möglich")), Planungsübersicht!F267," ")</f>
        <v xml:space="preserve"> </v>
      </c>
      <c r="F243" s="203" t="str">
        <f>IF(AND(Planungsübersicht!$E267&gt;1990,TYPE(Planungsübersicht!$E267)=1,NOT(Planungsübersicht!$F267="Umsetzung nicht möglich")), Planungsübersicht!G267," ")</f>
        <v xml:space="preserve"> </v>
      </c>
      <c r="G243" s="203" t="str">
        <f>IF(AND(Planungsübersicht!$E267&gt;1990,TYPE(Planungsübersicht!$E267)=1,NOT(Planungsübersicht!$F267="Umsetzung nicht möglich")), Planungsübersicht!H267," ")</f>
        <v xml:space="preserve"> </v>
      </c>
      <c r="H243" s="203" t="str">
        <f>IF(AND(Planungsübersicht!$E267&gt;1990,TYPE(Planungsübersicht!$E267)=1,NOT(Planungsübersicht!$F267="Umsetzung nicht möglich")), MAX(Planungsübersicht!I267:Z267)," ")</f>
        <v xml:space="preserve"> </v>
      </c>
    </row>
    <row r="244" spans="2:8">
      <c r="B244" s="203" t="str">
        <f>IF(AND(Planungsübersicht!$E268&gt;1990,TYPE(Planungsübersicht!$E268)=1,NOT(Planungsübersicht!$F268="Umsetzung nicht möglich")), Planungsübersicht!C268," ")</f>
        <v xml:space="preserve"> </v>
      </c>
      <c r="C244" s="203" t="str">
        <f>IF(AND(Planungsübersicht!$E268&gt;1990,TYPE(Planungsübersicht!$E268)=1,NOT(Planungsübersicht!$F268="Umsetzung nicht möglich")), Planungsübersicht!D268," ")</f>
        <v xml:space="preserve"> </v>
      </c>
      <c r="D244" s="203" t="str">
        <f>IF(AND(Planungsübersicht!$E268&gt;1990,TYPE(Planungsübersicht!$E268)=1,NOT(Planungsübersicht!$F268="Umsetzung nicht möglich")), Planungsübersicht!E268," ")</f>
        <v xml:space="preserve"> </v>
      </c>
      <c r="E244" s="203" t="str">
        <f>IF(AND(Planungsübersicht!$E268&gt;1990,TYPE(Planungsübersicht!$E268)=1,NOT(Planungsübersicht!$F268="Umsetzung nicht möglich")), Planungsübersicht!F268," ")</f>
        <v xml:space="preserve"> </v>
      </c>
      <c r="F244" s="203" t="str">
        <f>IF(AND(Planungsübersicht!$E268&gt;1990,TYPE(Planungsübersicht!$E268)=1,NOT(Planungsübersicht!$F268="Umsetzung nicht möglich")), Planungsübersicht!G268," ")</f>
        <v xml:space="preserve"> </v>
      </c>
      <c r="G244" s="203" t="str">
        <f>IF(AND(Planungsübersicht!$E268&gt;1990,TYPE(Planungsübersicht!$E268)=1,NOT(Planungsübersicht!$F268="Umsetzung nicht möglich")), Planungsübersicht!H268," ")</f>
        <v xml:space="preserve"> </v>
      </c>
      <c r="H244" s="203" t="str">
        <f>IF(AND(Planungsübersicht!$E268&gt;1990,TYPE(Planungsübersicht!$E268)=1,NOT(Planungsübersicht!$F268="Umsetzung nicht möglich")), MAX(Planungsübersicht!I268:Z268)," ")</f>
        <v xml:space="preserve"> </v>
      </c>
    </row>
    <row r="245" spans="2:8">
      <c r="B245" s="203" t="str">
        <f>IF(AND(Planungsübersicht!$E269&gt;1990,TYPE(Planungsübersicht!$E269)=1,NOT(Planungsübersicht!$F269="Umsetzung nicht möglich")), Planungsübersicht!C269," ")</f>
        <v xml:space="preserve"> </v>
      </c>
      <c r="C245" s="203" t="str">
        <f>IF(AND(Planungsübersicht!$E269&gt;1990,TYPE(Planungsübersicht!$E269)=1,NOT(Planungsübersicht!$F269="Umsetzung nicht möglich")), Planungsübersicht!D269," ")</f>
        <v xml:space="preserve"> </v>
      </c>
      <c r="D245" s="203" t="str">
        <f>IF(AND(Planungsübersicht!$E269&gt;1990,TYPE(Planungsübersicht!$E269)=1,NOT(Planungsübersicht!$F269="Umsetzung nicht möglich")), Planungsübersicht!E269," ")</f>
        <v xml:space="preserve"> </v>
      </c>
      <c r="E245" s="203" t="str">
        <f>IF(AND(Planungsübersicht!$E269&gt;1990,TYPE(Planungsübersicht!$E269)=1,NOT(Planungsübersicht!$F269="Umsetzung nicht möglich")), Planungsübersicht!F269," ")</f>
        <v xml:space="preserve"> </v>
      </c>
      <c r="F245" s="203" t="str">
        <f>IF(AND(Planungsübersicht!$E269&gt;1990,TYPE(Planungsübersicht!$E269)=1,NOT(Planungsübersicht!$F269="Umsetzung nicht möglich")), Planungsübersicht!G269," ")</f>
        <v xml:space="preserve"> </v>
      </c>
      <c r="G245" s="203" t="str">
        <f>IF(AND(Planungsübersicht!$E269&gt;1990,TYPE(Planungsübersicht!$E269)=1,NOT(Planungsübersicht!$F269="Umsetzung nicht möglich")), Planungsübersicht!H269," ")</f>
        <v xml:space="preserve"> </v>
      </c>
      <c r="H245" s="203" t="str">
        <f>IF(AND(Planungsübersicht!$E269&gt;1990,TYPE(Planungsübersicht!$E269)=1,NOT(Planungsübersicht!$F269="Umsetzung nicht möglich")), MAX(Planungsübersicht!I269:Z269)," ")</f>
        <v xml:space="preserve"> </v>
      </c>
    </row>
    <row r="246" spans="2:8">
      <c r="B246" s="203" t="str">
        <f>IF(AND(Planungsübersicht!$E270&gt;1990,TYPE(Planungsübersicht!$E270)=1,NOT(Planungsübersicht!$F270="Umsetzung nicht möglich")), Planungsübersicht!C270," ")</f>
        <v xml:space="preserve"> </v>
      </c>
      <c r="C246" s="203" t="str">
        <f>IF(AND(Planungsübersicht!$E270&gt;1990,TYPE(Planungsübersicht!$E270)=1,NOT(Planungsübersicht!$F270="Umsetzung nicht möglich")), Planungsübersicht!D270," ")</f>
        <v xml:space="preserve"> </v>
      </c>
      <c r="D246" s="203" t="str">
        <f>IF(AND(Planungsübersicht!$E270&gt;1990,TYPE(Planungsübersicht!$E270)=1,NOT(Planungsübersicht!$F270="Umsetzung nicht möglich")), Planungsübersicht!E270," ")</f>
        <v xml:space="preserve"> </v>
      </c>
      <c r="E246" s="203" t="str">
        <f>IF(AND(Planungsübersicht!$E270&gt;1990,TYPE(Planungsübersicht!$E270)=1,NOT(Planungsübersicht!$F270="Umsetzung nicht möglich")), Planungsübersicht!F270," ")</f>
        <v xml:space="preserve"> </v>
      </c>
      <c r="F246" s="203" t="str">
        <f>IF(AND(Planungsübersicht!$E270&gt;1990,TYPE(Planungsübersicht!$E270)=1,NOT(Planungsübersicht!$F270="Umsetzung nicht möglich")), Planungsübersicht!G270," ")</f>
        <v xml:space="preserve"> </v>
      </c>
      <c r="G246" s="203" t="str">
        <f>IF(AND(Planungsübersicht!$E270&gt;1990,TYPE(Planungsübersicht!$E270)=1,NOT(Planungsübersicht!$F270="Umsetzung nicht möglich")), Planungsübersicht!H270," ")</f>
        <v xml:space="preserve"> </v>
      </c>
      <c r="H246" s="203" t="str">
        <f>IF(AND(Planungsübersicht!$E270&gt;1990,TYPE(Planungsübersicht!$E270)=1,NOT(Planungsübersicht!$F270="Umsetzung nicht möglich")), MAX(Planungsübersicht!I270:Z270)," ")</f>
        <v xml:space="preserve"> </v>
      </c>
    </row>
    <row r="247" spans="2:8">
      <c r="B247" s="203" t="str">
        <f>IF(AND(Planungsübersicht!$E271&gt;1990,TYPE(Planungsübersicht!$E271)=1,NOT(Planungsübersicht!$F271="Umsetzung nicht möglich")), Planungsübersicht!C271," ")</f>
        <v xml:space="preserve"> </v>
      </c>
      <c r="C247" s="203" t="str">
        <f>IF(AND(Planungsübersicht!$E271&gt;1990,TYPE(Planungsübersicht!$E271)=1,NOT(Planungsübersicht!$F271="Umsetzung nicht möglich")), Planungsübersicht!D271," ")</f>
        <v xml:space="preserve"> </v>
      </c>
      <c r="D247" s="203" t="str">
        <f>IF(AND(Planungsübersicht!$E271&gt;1990,TYPE(Planungsübersicht!$E271)=1,NOT(Planungsübersicht!$F271="Umsetzung nicht möglich")), Planungsübersicht!E271," ")</f>
        <v xml:space="preserve"> </v>
      </c>
      <c r="E247" s="203" t="str">
        <f>IF(AND(Planungsübersicht!$E271&gt;1990,TYPE(Planungsübersicht!$E271)=1,NOT(Planungsübersicht!$F271="Umsetzung nicht möglich")), Planungsübersicht!F271," ")</f>
        <v xml:space="preserve"> </v>
      </c>
      <c r="F247" s="203" t="str">
        <f>IF(AND(Planungsübersicht!$E271&gt;1990,TYPE(Planungsübersicht!$E271)=1,NOT(Planungsübersicht!$F271="Umsetzung nicht möglich")), Planungsübersicht!G271," ")</f>
        <v xml:space="preserve"> </v>
      </c>
      <c r="G247" s="203" t="str">
        <f>IF(AND(Planungsübersicht!$E271&gt;1990,TYPE(Planungsübersicht!$E271)=1,NOT(Planungsübersicht!$F271="Umsetzung nicht möglich")), Planungsübersicht!H271," ")</f>
        <v xml:space="preserve"> </v>
      </c>
      <c r="H247" s="203" t="str">
        <f>IF(AND(Planungsübersicht!$E271&gt;1990,TYPE(Planungsübersicht!$E271)=1,NOT(Planungsübersicht!$F271="Umsetzung nicht möglich")), MAX(Planungsübersicht!I271:Z271)," ")</f>
        <v xml:space="preserve"> </v>
      </c>
    </row>
    <row r="248" spans="2:8">
      <c r="B248" s="203" t="str">
        <f>IF(AND(Planungsübersicht!$E272&gt;1990,TYPE(Planungsübersicht!$E272)=1,NOT(Planungsübersicht!$F272="Umsetzung nicht möglich")), Planungsübersicht!C272," ")</f>
        <v xml:space="preserve"> </v>
      </c>
      <c r="C248" s="203" t="str">
        <f>IF(AND(Planungsübersicht!$E272&gt;1990,TYPE(Planungsübersicht!$E272)=1,NOT(Planungsübersicht!$F272="Umsetzung nicht möglich")), Planungsübersicht!D272," ")</f>
        <v xml:space="preserve"> </v>
      </c>
      <c r="D248" s="203" t="str">
        <f>IF(AND(Planungsübersicht!$E272&gt;1990,TYPE(Planungsübersicht!$E272)=1,NOT(Planungsübersicht!$F272="Umsetzung nicht möglich")), Planungsübersicht!E272," ")</f>
        <v xml:space="preserve"> </v>
      </c>
      <c r="E248" s="203" t="str">
        <f>IF(AND(Planungsübersicht!$E272&gt;1990,TYPE(Planungsübersicht!$E272)=1,NOT(Planungsübersicht!$F272="Umsetzung nicht möglich")), Planungsübersicht!F272," ")</f>
        <v xml:space="preserve"> </v>
      </c>
      <c r="F248" s="203" t="str">
        <f>IF(AND(Planungsübersicht!$E272&gt;1990,TYPE(Planungsübersicht!$E272)=1,NOT(Planungsübersicht!$F272="Umsetzung nicht möglich")), Planungsübersicht!G272," ")</f>
        <v xml:space="preserve"> </v>
      </c>
      <c r="G248" s="203" t="str">
        <f>IF(AND(Planungsübersicht!$E272&gt;1990,TYPE(Planungsübersicht!$E272)=1,NOT(Planungsübersicht!$F272="Umsetzung nicht möglich")), Planungsübersicht!H272," ")</f>
        <v xml:space="preserve"> </v>
      </c>
      <c r="H248" s="203" t="str">
        <f>IF(AND(Planungsübersicht!$E272&gt;1990,TYPE(Planungsübersicht!$E272)=1,NOT(Planungsübersicht!$F272="Umsetzung nicht möglich")), MAX(Planungsübersicht!I272:Z272)," ")</f>
        <v xml:space="preserve"> </v>
      </c>
    </row>
    <row r="249" spans="2:8">
      <c r="B249" s="203" t="str">
        <f>IF(AND(Planungsübersicht!$E273&gt;1990,TYPE(Planungsübersicht!$E273)=1,NOT(Planungsübersicht!$F273="Umsetzung nicht möglich")), Planungsübersicht!C273," ")</f>
        <v xml:space="preserve"> </v>
      </c>
      <c r="C249" s="203" t="str">
        <f>IF(AND(Planungsübersicht!$E273&gt;1990,TYPE(Planungsübersicht!$E273)=1,NOT(Planungsübersicht!$F273="Umsetzung nicht möglich")), Planungsübersicht!D273," ")</f>
        <v xml:space="preserve"> </v>
      </c>
      <c r="D249" s="203" t="str">
        <f>IF(AND(Planungsübersicht!$E273&gt;1990,TYPE(Planungsübersicht!$E273)=1,NOT(Planungsübersicht!$F273="Umsetzung nicht möglich")), Planungsübersicht!E273," ")</f>
        <v xml:space="preserve"> </v>
      </c>
      <c r="E249" s="203" t="str">
        <f>IF(AND(Planungsübersicht!$E273&gt;1990,TYPE(Planungsübersicht!$E273)=1,NOT(Planungsübersicht!$F273="Umsetzung nicht möglich")), Planungsübersicht!F273," ")</f>
        <v xml:space="preserve"> </v>
      </c>
      <c r="F249" s="203" t="str">
        <f>IF(AND(Planungsübersicht!$E273&gt;1990,TYPE(Planungsübersicht!$E273)=1,NOT(Planungsübersicht!$F273="Umsetzung nicht möglich")), Planungsübersicht!G273," ")</f>
        <v xml:space="preserve"> </v>
      </c>
      <c r="G249" s="203" t="str">
        <f>IF(AND(Planungsübersicht!$E273&gt;1990,TYPE(Planungsübersicht!$E273)=1,NOT(Planungsübersicht!$F273="Umsetzung nicht möglich")), Planungsübersicht!H273," ")</f>
        <v xml:space="preserve"> </v>
      </c>
      <c r="H249" s="203" t="str">
        <f>IF(AND(Planungsübersicht!$E273&gt;1990,TYPE(Planungsübersicht!$E273)=1,NOT(Planungsübersicht!$F273="Umsetzung nicht möglich")), MAX(Planungsübersicht!I273:Z273)," ")</f>
        <v xml:space="preserve"> </v>
      </c>
    </row>
    <row r="250" spans="2:8">
      <c r="B250" s="203" t="str">
        <f>IF(AND(Planungsübersicht!$E274&gt;1990,TYPE(Planungsübersicht!$E274)=1,NOT(Planungsübersicht!$F274="Umsetzung nicht möglich")), Planungsübersicht!C274," ")</f>
        <v xml:space="preserve"> </v>
      </c>
      <c r="C250" s="203" t="str">
        <f>IF(AND(Planungsübersicht!$E274&gt;1990,TYPE(Planungsübersicht!$E274)=1,NOT(Planungsübersicht!$F274="Umsetzung nicht möglich")), Planungsübersicht!D274," ")</f>
        <v xml:space="preserve"> </v>
      </c>
      <c r="D250" s="203" t="str">
        <f>IF(AND(Planungsübersicht!$E274&gt;1990,TYPE(Planungsübersicht!$E274)=1,NOT(Planungsübersicht!$F274="Umsetzung nicht möglich")), Planungsübersicht!E274," ")</f>
        <v xml:space="preserve"> </v>
      </c>
      <c r="E250" s="203" t="str">
        <f>IF(AND(Planungsübersicht!$E274&gt;1990,TYPE(Planungsübersicht!$E274)=1,NOT(Planungsübersicht!$F274="Umsetzung nicht möglich")), Planungsübersicht!F274," ")</f>
        <v xml:space="preserve"> </v>
      </c>
      <c r="F250" s="203" t="str">
        <f>IF(AND(Planungsübersicht!$E274&gt;1990,TYPE(Planungsübersicht!$E274)=1,NOT(Planungsübersicht!$F274="Umsetzung nicht möglich")), Planungsübersicht!G274," ")</f>
        <v xml:space="preserve"> </v>
      </c>
      <c r="G250" s="203" t="str">
        <f>IF(AND(Planungsübersicht!$E274&gt;1990,TYPE(Planungsübersicht!$E274)=1,NOT(Planungsübersicht!$F274="Umsetzung nicht möglich")), Planungsübersicht!H274," ")</f>
        <v xml:space="preserve"> </v>
      </c>
      <c r="H250" s="203" t="str">
        <f>IF(AND(Planungsübersicht!$E274&gt;1990,TYPE(Planungsübersicht!$E274)=1,NOT(Planungsübersicht!$F274="Umsetzung nicht möglich")), MAX(Planungsübersicht!I274:Z274)," ")</f>
        <v xml:space="preserve"> </v>
      </c>
    </row>
    <row r="251" spans="2:8">
      <c r="B251" s="203" t="str">
        <f>IF(AND(Planungsübersicht!$E275&gt;1990,TYPE(Planungsübersicht!$E275)=1,NOT(Planungsübersicht!$F275="Umsetzung nicht möglich")), Planungsübersicht!C275," ")</f>
        <v xml:space="preserve"> </v>
      </c>
      <c r="C251" s="203" t="str">
        <f>IF(AND(Planungsübersicht!$E275&gt;1990,TYPE(Planungsübersicht!$E275)=1,NOT(Planungsübersicht!$F275="Umsetzung nicht möglich")), Planungsübersicht!D275," ")</f>
        <v xml:space="preserve"> </v>
      </c>
      <c r="D251" s="203" t="str">
        <f>IF(AND(Planungsübersicht!$E275&gt;1990,TYPE(Planungsübersicht!$E275)=1,NOT(Planungsübersicht!$F275="Umsetzung nicht möglich")), Planungsübersicht!E275," ")</f>
        <v xml:space="preserve"> </v>
      </c>
      <c r="E251" s="203" t="str">
        <f>IF(AND(Planungsübersicht!$E275&gt;1990,TYPE(Planungsübersicht!$E275)=1,NOT(Planungsübersicht!$F275="Umsetzung nicht möglich")), Planungsübersicht!F275," ")</f>
        <v xml:space="preserve"> </v>
      </c>
      <c r="F251" s="203" t="str">
        <f>IF(AND(Planungsübersicht!$E275&gt;1990,TYPE(Planungsübersicht!$E275)=1,NOT(Planungsübersicht!$F275="Umsetzung nicht möglich")), Planungsübersicht!G275," ")</f>
        <v xml:space="preserve"> </v>
      </c>
      <c r="G251" s="203" t="str">
        <f>IF(AND(Planungsübersicht!$E275&gt;1990,TYPE(Planungsübersicht!$E275)=1,NOT(Planungsübersicht!$F275="Umsetzung nicht möglich")), Planungsübersicht!H275," ")</f>
        <v xml:space="preserve"> </v>
      </c>
      <c r="H251" s="203" t="str">
        <f>IF(AND(Planungsübersicht!$E275&gt;1990,TYPE(Planungsübersicht!$E275)=1,NOT(Planungsübersicht!$F275="Umsetzung nicht möglich")), MAX(Planungsübersicht!I275:Z275)," ")</f>
        <v xml:space="preserve"> </v>
      </c>
    </row>
    <row r="252" spans="2:8">
      <c r="B252" s="203" t="str">
        <f>IF(AND(Planungsübersicht!$E276&gt;1990,TYPE(Planungsübersicht!$E276)=1,NOT(Planungsübersicht!$F276="Umsetzung nicht möglich")), Planungsübersicht!C276," ")</f>
        <v xml:space="preserve"> </v>
      </c>
      <c r="C252" s="203" t="str">
        <f>IF(AND(Planungsübersicht!$E276&gt;1990,TYPE(Planungsübersicht!$E276)=1,NOT(Planungsübersicht!$F276="Umsetzung nicht möglich")), Planungsübersicht!D276," ")</f>
        <v xml:space="preserve"> </v>
      </c>
      <c r="D252" s="203" t="str">
        <f>IF(AND(Planungsübersicht!$E276&gt;1990,TYPE(Planungsübersicht!$E276)=1,NOT(Planungsübersicht!$F276="Umsetzung nicht möglich")), Planungsübersicht!E276," ")</f>
        <v xml:space="preserve"> </v>
      </c>
      <c r="E252" s="203" t="str">
        <f>IF(AND(Planungsübersicht!$E276&gt;1990,TYPE(Planungsübersicht!$E276)=1,NOT(Planungsübersicht!$F276="Umsetzung nicht möglich")), Planungsübersicht!F276," ")</f>
        <v xml:space="preserve"> </v>
      </c>
      <c r="F252" s="203" t="str">
        <f>IF(AND(Planungsübersicht!$E276&gt;1990,TYPE(Planungsübersicht!$E276)=1,NOT(Planungsübersicht!$F276="Umsetzung nicht möglich")), Planungsübersicht!G276," ")</f>
        <v xml:space="preserve"> </v>
      </c>
      <c r="G252" s="203" t="str">
        <f>IF(AND(Planungsübersicht!$E276&gt;1990,TYPE(Planungsübersicht!$E276)=1,NOT(Planungsübersicht!$F276="Umsetzung nicht möglich")), Planungsübersicht!H276," ")</f>
        <v xml:space="preserve"> </v>
      </c>
      <c r="H252" s="203" t="str">
        <f>IF(AND(Planungsübersicht!$E276&gt;1990,TYPE(Planungsübersicht!$E276)=1,NOT(Planungsübersicht!$F276="Umsetzung nicht möglich")), MAX(Planungsübersicht!I276:Z276)," ")</f>
        <v xml:space="preserve"> </v>
      </c>
    </row>
    <row r="253" spans="2:8">
      <c r="B253" s="203" t="str">
        <f>IF(AND(Planungsübersicht!$E277&gt;1990,TYPE(Planungsübersicht!$E277)=1,NOT(Planungsübersicht!$F277="Umsetzung nicht möglich")), Planungsübersicht!C277," ")</f>
        <v xml:space="preserve"> </v>
      </c>
      <c r="C253" s="203" t="str">
        <f>IF(AND(Planungsübersicht!$E277&gt;1990,TYPE(Planungsübersicht!$E277)=1,NOT(Planungsübersicht!$F277="Umsetzung nicht möglich")), Planungsübersicht!D277," ")</f>
        <v xml:space="preserve"> </v>
      </c>
      <c r="D253" s="203" t="str">
        <f>IF(AND(Planungsübersicht!$E277&gt;1990,TYPE(Planungsübersicht!$E277)=1,NOT(Planungsübersicht!$F277="Umsetzung nicht möglich")), Planungsübersicht!E277," ")</f>
        <v xml:space="preserve"> </v>
      </c>
      <c r="E253" s="203" t="str">
        <f>IF(AND(Planungsübersicht!$E277&gt;1990,TYPE(Planungsübersicht!$E277)=1,NOT(Planungsübersicht!$F277="Umsetzung nicht möglich")), Planungsübersicht!F277," ")</f>
        <v xml:space="preserve"> </v>
      </c>
      <c r="F253" s="203" t="str">
        <f>IF(AND(Planungsübersicht!$E277&gt;1990,TYPE(Planungsübersicht!$E277)=1,NOT(Planungsübersicht!$F277="Umsetzung nicht möglich")), Planungsübersicht!G277," ")</f>
        <v xml:space="preserve"> </v>
      </c>
      <c r="G253" s="203" t="str">
        <f>IF(AND(Planungsübersicht!$E277&gt;1990,TYPE(Planungsübersicht!$E277)=1,NOT(Planungsübersicht!$F277="Umsetzung nicht möglich")), Planungsübersicht!H277," ")</f>
        <v xml:space="preserve"> </v>
      </c>
      <c r="H253" s="203" t="str">
        <f>IF(AND(Planungsübersicht!$E277&gt;1990,TYPE(Planungsübersicht!$E277)=1,NOT(Planungsübersicht!$F277="Umsetzung nicht möglich")), MAX(Planungsübersicht!I277:Z277)," ")</f>
        <v xml:space="preserve"> </v>
      </c>
    </row>
    <row r="254" spans="2:8">
      <c r="B254" s="203" t="str">
        <f>IF(AND(Planungsübersicht!$E278&gt;1990,TYPE(Planungsübersicht!$E278)=1,NOT(Planungsübersicht!$F278="Umsetzung nicht möglich")), Planungsübersicht!C278," ")</f>
        <v xml:space="preserve"> </v>
      </c>
      <c r="C254" s="203" t="str">
        <f>IF(AND(Planungsübersicht!$E278&gt;1990,TYPE(Planungsübersicht!$E278)=1,NOT(Planungsübersicht!$F278="Umsetzung nicht möglich")), Planungsübersicht!D278," ")</f>
        <v xml:space="preserve"> </v>
      </c>
      <c r="D254" s="203" t="str">
        <f>IF(AND(Planungsübersicht!$E278&gt;1990,TYPE(Planungsübersicht!$E278)=1,NOT(Planungsübersicht!$F278="Umsetzung nicht möglich")), Planungsübersicht!E278," ")</f>
        <v xml:space="preserve"> </v>
      </c>
      <c r="E254" s="203" t="str">
        <f>IF(AND(Planungsübersicht!$E278&gt;1990,TYPE(Planungsübersicht!$E278)=1,NOT(Planungsübersicht!$F278="Umsetzung nicht möglich")), Planungsübersicht!F278," ")</f>
        <v xml:space="preserve"> </v>
      </c>
      <c r="F254" s="203" t="str">
        <f>IF(AND(Planungsübersicht!$E278&gt;1990,TYPE(Planungsübersicht!$E278)=1,NOT(Planungsübersicht!$F278="Umsetzung nicht möglich")), Planungsübersicht!G278," ")</f>
        <v xml:space="preserve"> </v>
      </c>
      <c r="G254" s="203" t="str">
        <f>IF(AND(Planungsübersicht!$E278&gt;1990,TYPE(Planungsübersicht!$E278)=1,NOT(Planungsübersicht!$F278="Umsetzung nicht möglich")), Planungsübersicht!H278," ")</f>
        <v xml:space="preserve"> </v>
      </c>
      <c r="H254" s="203" t="str">
        <f>IF(AND(Planungsübersicht!$E278&gt;1990,TYPE(Planungsübersicht!$E278)=1,NOT(Planungsübersicht!$F278="Umsetzung nicht möglich")), MAX(Planungsübersicht!I278:Z278)," ")</f>
        <v xml:space="preserve"> </v>
      </c>
    </row>
    <row r="255" spans="2:8">
      <c r="B255" s="203" t="str">
        <f>IF(AND(Planungsübersicht!$E279&gt;1990,TYPE(Planungsübersicht!$E279)=1,NOT(Planungsübersicht!$F279="Umsetzung nicht möglich")), Planungsübersicht!C279," ")</f>
        <v xml:space="preserve"> </v>
      </c>
      <c r="C255" s="203" t="str">
        <f>IF(AND(Planungsübersicht!$E279&gt;1990,TYPE(Planungsübersicht!$E279)=1,NOT(Planungsübersicht!$F279="Umsetzung nicht möglich")), Planungsübersicht!D279," ")</f>
        <v xml:space="preserve"> </v>
      </c>
      <c r="D255" s="203" t="str">
        <f>IF(AND(Planungsübersicht!$E279&gt;1990,TYPE(Planungsübersicht!$E279)=1,NOT(Planungsübersicht!$F279="Umsetzung nicht möglich")), Planungsübersicht!E279," ")</f>
        <v xml:space="preserve"> </v>
      </c>
      <c r="E255" s="203" t="str">
        <f>IF(AND(Planungsübersicht!$E279&gt;1990,TYPE(Planungsübersicht!$E279)=1,NOT(Planungsübersicht!$F279="Umsetzung nicht möglich")), Planungsübersicht!F279," ")</f>
        <v xml:space="preserve"> </v>
      </c>
      <c r="F255" s="203" t="str">
        <f>IF(AND(Planungsübersicht!$E279&gt;1990,TYPE(Planungsübersicht!$E279)=1,NOT(Planungsübersicht!$F279="Umsetzung nicht möglich")), Planungsübersicht!G279," ")</f>
        <v xml:space="preserve"> </v>
      </c>
      <c r="G255" s="203" t="str">
        <f>IF(AND(Planungsübersicht!$E279&gt;1990,TYPE(Planungsübersicht!$E279)=1,NOT(Planungsübersicht!$F279="Umsetzung nicht möglich")), Planungsübersicht!H279," ")</f>
        <v xml:space="preserve"> </v>
      </c>
      <c r="H255" s="203" t="str">
        <f>IF(AND(Planungsübersicht!$E279&gt;1990,TYPE(Planungsübersicht!$E279)=1,NOT(Planungsübersicht!$F279="Umsetzung nicht möglich")), MAX(Planungsübersicht!I279:Z279)," ")</f>
        <v xml:space="preserve"> </v>
      </c>
    </row>
    <row r="256" spans="2:8">
      <c r="B256" s="203" t="str">
        <f>IF(AND(Planungsübersicht!$E280&gt;1990,TYPE(Planungsübersicht!$E280)=1,NOT(Planungsübersicht!$F280="Umsetzung nicht möglich")), Planungsübersicht!C280," ")</f>
        <v xml:space="preserve"> </v>
      </c>
      <c r="C256" s="203" t="str">
        <f>IF(AND(Planungsübersicht!$E280&gt;1990,TYPE(Planungsübersicht!$E280)=1,NOT(Planungsübersicht!$F280="Umsetzung nicht möglich")), Planungsübersicht!D280," ")</f>
        <v xml:space="preserve"> </v>
      </c>
      <c r="D256" s="203" t="str">
        <f>IF(AND(Planungsübersicht!$E280&gt;1990,TYPE(Planungsübersicht!$E280)=1,NOT(Planungsübersicht!$F280="Umsetzung nicht möglich")), Planungsübersicht!E280," ")</f>
        <v xml:space="preserve"> </v>
      </c>
      <c r="E256" s="203" t="str">
        <f>IF(AND(Planungsübersicht!$E280&gt;1990,TYPE(Planungsübersicht!$E280)=1,NOT(Planungsübersicht!$F280="Umsetzung nicht möglich")), Planungsübersicht!F280," ")</f>
        <v xml:space="preserve"> </v>
      </c>
      <c r="F256" s="203" t="str">
        <f>IF(AND(Planungsübersicht!$E280&gt;1990,TYPE(Planungsübersicht!$E280)=1,NOT(Planungsübersicht!$F280="Umsetzung nicht möglich")), Planungsübersicht!G280," ")</f>
        <v xml:space="preserve"> </v>
      </c>
      <c r="G256" s="203" t="str">
        <f>IF(AND(Planungsübersicht!$E280&gt;1990,TYPE(Planungsübersicht!$E280)=1,NOT(Planungsübersicht!$F280="Umsetzung nicht möglich")), Planungsübersicht!H280," ")</f>
        <v xml:space="preserve"> </v>
      </c>
      <c r="H256" s="203" t="str">
        <f>IF(AND(Planungsübersicht!$E280&gt;1990,TYPE(Planungsübersicht!$E280)=1,NOT(Planungsübersicht!$F280="Umsetzung nicht möglich")), MAX(Planungsübersicht!I280:Z280)," ")</f>
        <v xml:space="preserve"> </v>
      </c>
    </row>
    <row r="257" spans="2:8">
      <c r="B257" s="203" t="str">
        <f>IF(AND(Planungsübersicht!$E281&gt;1990,TYPE(Planungsübersicht!$E281)=1,NOT(Planungsübersicht!$F281="Umsetzung nicht möglich")), Planungsübersicht!C281," ")</f>
        <v xml:space="preserve"> </v>
      </c>
      <c r="C257" s="203" t="str">
        <f>IF(AND(Planungsübersicht!$E281&gt;1990,TYPE(Planungsübersicht!$E281)=1,NOT(Planungsübersicht!$F281="Umsetzung nicht möglich")), Planungsübersicht!D281," ")</f>
        <v xml:space="preserve"> </v>
      </c>
      <c r="D257" s="203" t="str">
        <f>IF(AND(Planungsübersicht!$E281&gt;1990,TYPE(Planungsübersicht!$E281)=1,NOT(Planungsübersicht!$F281="Umsetzung nicht möglich")), Planungsübersicht!E281," ")</f>
        <v xml:space="preserve"> </v>
      </c>
      <c r="E257" s="203" t="str">
        <f>IF(AND(Planungsübersicht!$E281&gt;1990,TYPE(Planungsübersicht!$E281)=1,NOT(Planungsübersicht!$F281="Umsetzung nicht möglich")), Planungsübersicht!F281," ")</f>
        <v xml:space="preserve"> </v>
      </c>
      <c r="F257" s="203" t="str">
        <f>IF(AND(Planungsübersicht!$E281&gt;1990,TYPE(Planungsübersicht!$E281)=1,NOT(Planungsübersicht!$F281="Umsetzung nicht möglich")), Planungsübersicht!G281," ")</f>
        <v xml:space="preserve"> </v>
      </c>
      <c r="G257" s="203" t="str">
        <f>IF(AND(Planungsübersicht!$E281&gt;1990,TYPE(Planungsübersicht!$E281)=1,NOT(Planungsübersicht!$F281="Umsetzung nicht möglich")), Planungsübersicht!H281," ")</f>
        <v xml:space="preserve"> </v>
      </c>
      <c r="H257" s="203" t="str">
        <f>IF(AND(Planungsübersicht!$E281&gt;1990,TYPE(Planungsübersicht!$E281)=1,NOT(Planungsübersicht!$F281="Umsetzung nicht möglich")), MAX(Planungsübersicht!I281:Z281)," ")</f>
        <v xml:space="preserve"> </v>
      </c>
    </row>
    <row r="258" spans="2:8">
      <c r="B258" s="203" t="str">
        <f>IF(AND(Planungsübersicht!$E282&gt;1990,TYPE(Planungsübersicht!$E282)=1,NOT(Planungsübersicht!$F282="Umsetzung nicht möglich")), Planungsübersicht!C282," ")</f>
        <v xml:space="preserve"> </v>
      </c>
      <c r="C258" s="203" t="str">
        <f>IF(AND(Planungsübersicht!$E282&gt;1990,TYPE(Planungsübersicht!$E282)=1,NOT(Planungsübersicht!$F282="Umsetzung nicht möglich")), Planungsübersicht!D282," ")</f>
        <v xml:space="preserve"> </v>
      </c>
      <c r="D258" s="203" t="str">
        <f>IF(AND(Planungsübersicht!$E282&gt;1990,TYPE(Planungsübersicht!$E282)=1,NOT(Planungsübersicht!$F282="Umsetzung nicht möglich")), Planungsübersicht!E282," ")</f>
        <v xml:space="preserve"> </v>
      </c>
      <c r="E258" s="203" t="str">
        <f>IF(AND(Planungsübersicht!$E282&gt;1990,TYPE(Planungsübersicht!$E282)=1,NOT(Planungsübersicht!$F282="Umsetzung nicht möglich")), Planungsübersicht!F282," ")</f>
        <v xml:space="preserve"> </v>
      </c>
      <c r="F258" s="203" t="str">
        <f>IF(AND(Planungsübersicht!$E282&gt;1990,TYPE(Planungsübersicht!$E282)=1,NOT(Planungsübersicht!$F282="Umsetzung nicht möglich")), Planungsübersicht!G282," ")</f>
        <v xml:space="preserve"> </v>
      </c>
      <c r="G258" s="203" t="str">
        <f>IF(AND(Planungsübersicht!$E282&gt;1990,TYPE(Planungsübersicht!$E282)=1,NOT(Planungsübersicht!$F282="Umsetzung nicht möglich")), Planungsübersicht!H282," ")</f>
        <v xml:space="preserve"> </v>
      </c>
      <c r="H258" s="203" t="str">
        <f>IF(AND(Planungsübersicht!$E282&gt;1990,TYPE(Planungsübersicht!$E282)=1,NOT(Planungsübersicht!$F282="Umsetzung nicht möglich")), MAX(Planungsübersicht!I282:Z282)," ")</f>
        <v xml:space="preserve"> </v>
      </c>
    </row>
    <row r="259" spans="2:8">
      <c r="B259" s="203" t="str">
        <f>IF(AND(Planungsübersicht!$E283&gt;1990,TYPE(Planungsübersicht!$E283)=1,NOT(Planungsübersicht!$F283="Umsetzung nicht möglich")), Planungsübersicht!C283," ")</f>
        <v xml:space="preserve"> </v>
      </c>
      <c r="C259" s="203" t="str">
        <f>IF(AND(Planungsübersicht!$E283&gt;1990,TYPE(Planungsübersicht!$E283)=1,NOT(Planungsübersicht!$F283="Umsetzung nicht möglich")), Planungsübersicht!D283," ")</f>
        <v xml:space="preserve"> </v>
      </c>
      <c r="D259" s="203" t="str">
        <f>IF(AND(Planungsübersicht!$E283&gt;1990,TYPE(Planungsübersicht!$E283)=1,NOT(Planungsübersicht!$F283="Umsetzung nicht möglich")), Planungsübersicht!E283," ")</f>
        <v xml:space="preserve"> </v>
      </c>
      <c r="E259" s="203" t="str">
        <f>IF(AND(Planungsübersicht!$E283&gt;1990,TYPE(Planungsübersicht!$E283)=1,NOT(Planungsübersicht!$F283="Umsetzung nicht möglich")), Planungsübersicht!F283," ")</f>
        <v xml:space="preserve"> </v>
      </c>
      <c r="F259" s="203" t="str">
        <f>IF(AND(Planungsübersicht!$E283&gt;1990,TYPE(Planungsübersicht!$E283)=1,NOT(Planungsübersicht!$F283="Umsetzung nicht möglich")), Planungsübersicht!G283," ")</f>
        <v xml:space="preserve"> </v>
      </c>
      <c r="G259" s="203" t="str">
        <f>IF(AND(Planungsübersicht!$E283&gt;1990,TYPE(Planungsübersicht!$E283)=1,NOT(Planungsübersicht!$F283="Umsetzung nicht möglich")), Planungsübersicht!H283," ")</f>
        <v xml:space="preserve"> </v>
      </c>
      <c r="H259" s="203" t="str">
        <f>IF(AND(Planungsübersicht!$E283&gt;1990,TYPE(Planungsübersicht!$E283)=1,NOT(Planungsübersicht!$F283="Umsetzung nicht möglich")), MAX(Planungsübersicht!I283:Z283)," ")</f>
        <v xml:space="preserve"> </v>
      </c>
    </row>
    <row r="260" spans="2:8">
      <c r="B260" s="203" t="str">
        <f>IF(AND(Planungsübersicht!$E284&gt;1990,TYPE(Planungsübersicht!$E284)=1,NOT(Planungsübersicht!$F284="Umsetzung nicht möglich")), Planungsübersicht!C284," ")</f>
        <v xml:space="preserve"> </v>
      </c>
      <c r="C260" s="203" t="str">
        <f>IF(AND(Planungsübersicht!$E284&gt;1990,TYPE(Planungsübersicht!$E284)=1,NOT(Planungsübersicht!$F284="Umsetzung nicht möglich")), Planungsübersicht!D284," ")</f>
        <v xml:space="preserve"> </v>
      </c>
      <c r="D260" s="203" t="str">
        <f>IF(AND(Planungsübersicht!$E284&gt;1990,TYPE(Planungsübersicht!$E284)=1,NOT(Planungsübersicht!$F284="Umsetzung nicht möglich")), Planungsübersicht!E284," ")</f>
        <v xml:space="preserve"> </v>
      </c>
      <c r="E260" s="203" t="str">
        <f>IF(AND(Planungsübersicht!$E284&gt;1990,TYPE(Planungsübersicht!$E284)=1,NOT(Planungsübersicht!$F284="Umsetzung nicht möglich")), Planungsübersicht!F284," ")</f>
        <v xml:space="preserve"> </v>
      </c>
      <c r="F260" s="203" t="str">
        <f>IF(AND(Planungsübersicht!$E284&gt;1990,TYPE(Planungsübersicht!$E284)=1,NOT(Planungsübersicht!$F284="Umsetzung nicht möglich")), Planungsübersicht!G284," ")</f>
        <v xml:space="preserve"> </v>
      </c>
      <c r="G260" s="203" t="str">
        <f>IF(AND(Planungsübersicht!$E284&gt;1990,TYPE(Planungsübersicht!$E284)=1,NOT(Planungsübersicht!$F284="Umsetzung nicht möglich")), Planungsübersicht!H284," ")</f>
        <v xml:space="preserve"> </v>
      </c>
      <c r="H260" s="203" t="str">
        <f>IF(AND(Planungsübersicht!$E284&gt;1990,TYPE(Planungsübersicht!$E284)=1,NOT(Planungsübersicht!$F284="Umsetzung nicht möglich")), MAX(Planungsübersicht!I284:Z284)," ")</f>
        <v xml:space="preserve"> </v>
      </c>
    </row>
    <row r="261" spans="2:8">
      <c r="B261" s="203" t="str">
        <f>IF(AND(Planungsübersicht!$E285&gt;1990,TYPE(Planungsübersicht!$E285)=1,NOT(Planungsübersicht!$F285="Umsetzung nicht möglich")), Planungsübersicht!C285," ")</f>
        <v xml:space="preserve"> </v>
      </c>
      <c r="C261" s="203" t="str">
        <f>IF(AND(Planungsübersicht!$E285&gt;1990,TYPE(Planungsübersicht!$E285)=1,NOT(Planungsübersicht!$F285="Umsetzung nicht möglich")), Planungsübersicht!D285," ")</f>
        <v xml:space="preserve"> </v>
      </c>
      <c r="D261" s="203" t="str">
        <f>IF(AND(Planungsübersicht!$E285&gt;1990,TYPE(Planungsübersicht!$E285)=1,NOT(Planungsübersicht!$F285="Umsetzung nicht möglich")), Planungsübersicht!E285," ")</f>
        <v xml:space="preserve"> </v>
      </c>
      <c r="E261" s="203" t="str">
        <f>IF(AND(Planungsübersicht!$E285&gt;1990,TYPE(Planungsübersicht!$E285)=1,NOT(Planungsübersicht!$F285="Umsetzung nicht möglich")), Planungsübersicht!F285," ")</f>
        <v xml:space="preserve"> </v>
      </c>
      <c r="F261" s="203" t="str">
        <f>IF(AND(Planungsübersicht!$E285&gt;1990,TYPE(Planungsübersicht!$E285)=1,NOT(Planungsübersicht!$F285="Umsetzung nicht möglich")), Planungsübersicht!G285," ")</f>
        <v xml:space="preserve"> </v>
      </c>
      <c r="G261" s="203" t="str">
        <f>IF(AND(Planungsübersicht!$E285&gt;1990,TYPE(Planungsübersicht!$E285)=1,NOT(Planungsübersicht!$F285="Umsetzung nicht möglich")), Planungsübersicht!H285," ")</f>
        <v xml:space="preserve"> </v>
      </c>
      <c r="H261" s="203" t="str">
        <f>IF(AND(Planungsübersicht!$E285&gt;1990,TYPE(Planungsübersicht!$E285)=1,NOT(Planungsübersicht!$F285="Umsetzung nicht möglich")), MAX(Planungsübersicht!I285:Z285)," ")</f>
        <v xml:space="preserve"> </v>
      </c>
    </row>
    <row r="262" spans="2:8">
      <c r="B262" s="203" t="str">
        <f>IF(AND(Planungsübersicht!$E286&gt;1990,TYPE(Planungsübersicht!$E286)=1,NOT(Planungsübersicht!$F286="Umsetzung nicht möglich")), Planungsübersicht!C286," ")</f>
        <v xml:space="preserve"> </v>
      </c>
      <c r="C262" s="203" t="str">
        <f>IF(AND(Planungsübersicht!$E286&gt;1990,TYPE(Planungsübersicht!$E286)=1,NOT(Planungsübersicht!$F286="Umsetzung nicht möglich")), Planungsübersicht!D286," ")</f>
        <v xml:space="preserve"> </v>
      </c>
      <c r="D262" s="203" t="str">
        <f>IF(AND(Planungsübersicht!$E286&gt;1990,TYPE(Planungsübersicht!$E286)=1,NOT(Planungsübersicht!$F286="Umsetzung nicht möglich")), Planungsübersicht!E286," ")</f>
        <v xml:space="preserve"> </v>
      </c>
      <c r="E262" s="203" t="str">
        <f>IF(AND(Planungsübersicht!$E286&gt;1990,TYPE(Planungsübersicht!$E286)=1,NOT(Planungsübersicht!$F286="Umsetzung nicht möglich")), Planungsübersicht!F286," ")</f>
        <v xml:space="preserve"> </v>
      </c>
      <c r="F262" s="203" t="str">
        <f>IF(AND(Planungsübersicht!$E286&gt;1990,TYPE(Planungsübersicht!$E286)=1,NOT(Planungsübersicht!$F286="Umsetzung nicht möglich")), Planungsübersicht!G286," ")</f>
        <v xml:space="preserve"> </v>
      </c>
      <c r="G262" s="203" t="str">
        <f>IF(AND(Planungsübersicht!$E286&gt;1990,TYPE(Planungsübersicht!$E286)=1,NOT(Planungsübersicht!$F286="Umsetzung nicht möglich")), Planungsübersicht!H286," ")</f>
        <v xml:space="preserve"> </v>
      </c>
      <c r="H262" s="203" t="str">
        <f>IF(AND(Planungsübersicht!$E286&gt;1990,TYPE(Planungsübersicht!$E286)=1,NOT(Planungsübersicht!$F286="Umsetzung nicht möglich")), MAX(Planungsübersicht!I286:Z286)," ")</f>
        <v xml:space="preserve"> </v>
      </c>
    </row>
    <row r="263" spans="2:8">
      <c r="B263" s="203" t="str">
        <f>IF(AND(Planungsübersicht!$E287&gt;1990,TYPE(Planungsübersicht!$E287)=1,NOT(Planungsübersicht!$F287="Umsetzung nicht möglich")), Planungsübersicht!C287," ")</f>
        <v xml:space="preserve"> </v>
      </c>
      <c r="C263" s="203" t="str">
        <f>IF(AND(Planungsübersicht!$E287&gt;1990,TYPE(Planungsübersicht!$E287)=1,NOT(Planungsübersicht!$F287="Umsetzung nicht möglich")), Planungsübersicht!D287," ")</f>
        <v xml:space="preserve"> </v>
      </c>
      <c r="D263" s="203" t="str">
        <f>IF(AND(Planungsübersicht!$E287&gt;1990,TYPE(Planungsübersicht!$E287)=1,NOT(Planungsübersicht!$F287="Umsetzung nicht möglich")), Planungsübersicht!E287," ")</f>
        <v xml:space="preserve"> </v>
      </c>
      <c r="E263" s="203" t="str">
        <f>IF(AND(Planungsübersicht!$E287&gt;1990,TYPE(Planungsübersicht!$E287)=1,NOT(Planungsübersicht!$F287="Umsetzung nicht möglich")), Planungsübersicht!F287," ")</f>
        <v xml:space="preserve"> </v>
      </c>
      <c r="F263" s="203" t="str">
        <f>IF(AND(Planungsübersicht!$E287&gt;1990,TYPE(Planungsübersicht!$E287)=1,NOT(Planungsübersicht!$F287="Umsetzung nicht möglich")), Planungsübersicht!G287," ")</f>
        <v xml:space="preserve"> </v>
      </c>
      <c r="G263" s="203" t="str">
        <f>IF(AND(Planungsübersicht!$E287&gt;1990,TYPE(Planungsübersicht!$E287)=1,NOT(Planungsübersicht!$F287="Umsetzung nicht möglich")), Planungsübersicht!H287," ")</f>
        <v xml:space="preserve"> </v>
      </c>
      <c r="H263" s="203" t="str">
        <f>IF(AND(Planungsübersicht!$E287&gt;1990,TYPE(Planungsübersicht!$E287)=1,NOT(Planungsübersicht!$F287="Umsetzung nicht möglich")), MAX(Planungsübersicht!I287:Z287)," ")</f>
        <v xml:space="preserve"> </v>
      </c>
    </row>
    <row r="264" spans="2:8">
      <c r="B264" s="203" t="str">
        <f>IF(AND(Planungsübersicht!$E288&gt;1990,TYPE(Planungsübersicht!$E288)=1,NOT(Planungsübersicht!$F288="Umsetzung nicht möglich")), Planungsübersicht!C288," ")</f>
        <v xml:space="preserve"> </v>
      </c>
      <c r="C264" s="203" t="str">
        <f>IF(AND(Planungsübersicht!$E288&gt;1990,TYPE(Planungsübersicht!$E288)=1,NOT(Planungsübersicht!$F288="Umsetzung nicht möglich")), Planungsübersicht!D288," ")</f>
        <v xml:space="preserve"> </v>
      </c>
      <c r="D264" s="203" t="str">
        <f>IF(AND(Planungsübersicht!$E288&gt;1990,TYPE(Planungsübersicht!$E288)=1,NOT(Planungsübersicht!$F288="Umsetzung nicht möglich")), Planungsübersicht!E288," ")</f>
        <v xml:space="preserve"> </v>
      </c>
      <c r="E264" s="203" t="str">
        <f>IF(AND(Planungsübersicht!$E288&gt;1990,TYPE(Planungsübersicht!$E288)=1,NOT(Planungsübersicht!$F288="Umsetzung nicht möglich")), Planungsübersicht!F288," ")</f>
        <v xml:space="preserve"> </v>
      </c>
      <c r="F264" s="203" t="str">
        <f>IF(AND(Planungsübersicht!$E288&gt;1990,TYPE(Planungsübersicht!$E288)=1,NOT(Planungsübersicht!$F288="Umsetzung nicht möglich")), Planungsübersicht!G288," ")</f>
        <v xml:space="preserve"> </v>
      </c>
      <c r="G264" s="203" t="str">
        <f>IF(AND(Planungsübersicht!$E288&gt;1990,TYPE(Planungsübersicht!$E288)=1,NOT(Planungsübersicht!$F288="Umsetzung nicht möglich")), Planungsübersicht!H288," ")</f>
        <v xml:space="preserve"> </v>
      </c>
      <c r="H264" s="203" t="str">
        <f>IF(AND(Planungsübersicht!$E288&gt;1990,TYPE(Planungsübersicht!$E288)=1,NOT(Planungsübersicht!$F288="Umsetzung nicht möglich")), MAX(Planungsübersicht!I288:Z288)," ")</f>
        <v xml:space="preserve"> </v>
      </c>
    </row>
    <row r="265" spans="2:8">
      <c r="B265" s="203" t="str">
        <f>IF(AND(Planungsübersicht!$E289&gt;1990,TYPE(Planungsübersicht!$E289)=1,NOT(Planungsübersicht!$F289="Umsetzung nicht möglich")), Planungsübersicht!C289," ")</f>
        <v xml:space="preserve"> </v>
      </c>
      <c r="C265" s="203" t="str">
        <f>IF(AND(Planungsübersicht!$E289&gt;1990,TYPE(Planungsübersicht!$E289)=1,NOT(Planungsübersicht!$F289="Umsetzung nicht möglich")), Planungsübersicht!D289," ")</f>
        <v xml:space="preserve"> </v>
      </c>
      <c r="D265" s="203" t="str">
        <f>IF(AND(Planungsübersicht!$E289&gt;1990,TYPE(Planungsübersicht!$E289)=1,NOT(Planungsübersicht!$F289="Umsetzung nicht möglich")), Planungsübersicht!E289," ")</f>
        <v xml:space="preserve"> </v>
      </c>
      <c r="E265" s="203" t="str">
        <f>IF(AND(Planungsübersicht!$E289&gt;1990,TYPE(Planungsübersicht!$E289)=1,NOT(Planungsübersicht!$F289="Umsetzung nicht möglich")), Planungsübersicht!F289," ")</f>
        <v xml:space="preserve"> </v>
      </c>
      <c r="F265" s="203" t="str">
        <f>IF(AND(Planungsübersicht!$E289&gt;1990,TYPE(Planungsübersicht!$E289)=1,NOT(Planungsübersicht!$F289="Umsetzung nicht möglich")), Planungsübersicht!G289," ")</f>
        <v xml:space="preserve"> </v>
      </c>
      <c r="G265" s="203" t="str">
        <f>IF(AND(Planungsübersicht!$E289&gt;1990,TYPE(Planungsübersicht!$E289)=1,NOT(Planungsübersicht!$F289="Umsetzung nicht möglich")), Planungsübersicht!H289," ")</f>
        <v xml:space="preserve"> </v>
      </c>
      <c r="H265" s="203" t="str">
        <f>IF(AND(Planungsübersicht!$E289&gt;1990,TYPE(Planungsübersicht!$E289)=1,NOT(Planungsübersicht!$F289="Umsetzung nicht möglich")), MAX(Planungsübersicht!I289:Z289)," ")</f>
        <v xml:space="preserve"> </v>
      </c>
    </row>
    <row r="266" spans="2:8">
      <c r="B266" s="203" t="str">
        <f>IF(AND(Planungsübersicht!$E290&gt;1990,TYPE(Planungsübersicht!$E290)=1,NOT(Planungsübersicht!$F290="Umsetzung nicht möglich")), Planungsübersicht!C290," ")</f>
        <v xml:space="preserve"> </v>
      </c>
      <c r="C266" s="203" t="str">
        <f>IF(AND(Planungsübersicht!$E290&gt;1990,TYPE(Planungsübersicht!$E290)=1,NOT(Planungsübersicht!$F290="Umsetzung nicht möglich")), Planungsübersicht!D290," ")</f>
        <v xml:space="preserve"> </v>
      </c>
      <c r="D266" s="203" t="str">
        <f>IF(AND(Planungsübersicht!$E290&gt;1990,TYPE(Planungsübersicht!$E290)=1,NOT(Planungsübersicht!$F290="Umsetzung nicht möglich")), Planungsübersicht!E290," ")</f>
        <v xml:space="preserve"> </v>
      </c>
      <c r="E266" s="203" t="str">
        <f>IF(AND(Planungsübersicht!$E290&gt;1990,TYPE(Planungsübersicht!$E290)=1,NOT(Planungsübersicht!$F290="Umsetzung nicht möglich")), Planungsübersicht!F290," ")</f>
        <v xml:space="preserve"> </v>
      </c>
      <c r="F266" s="203" t="str">
        <f>IF(AND(Planungsübersicht!$E290&gt;1990,TYPE(Planungsübersicht!$E290)=1,NOT(Planungsübersicht!$F290="Umsetzung nicht möglich")), Planungsübersicht!G290," ")</f>
        <v xml:space="preserve"> </v>
      </c>
      <c r="G266" s="203" t="str">
        <f>IF(AND(Planungsübersicht!$E290&gt;1990,TYPE(Planungsübersicht!$E290)=1,NOT(Planungsübersicht!$F290="Umsetzung nicht möglich")), Planungsübersicht!H290," ")</f>
        <v xml:space="preserve"> </v>
      </c>
      <c r="H266" s="203" t="str">
        <f>IF(AND(Planungsübersicht!$E290&gt;1990,TYPE(Planungsübersicht!$E290)=1,NOT(Planungsübersicht!$F290="Umsetzung nicht möglich")), MAX(Planungsübersicht!I290:Z290)," ")</f>
        <v xml:space="preserve"> </v>
      </c>
    </row>
    <row r="267" spans="2:8">
      <c r="B267" s="203" t="str">
        <f>IF(AND(Planungsübersicht!$E291&gt;1990,TYPE(Planungsübersicht!$E291)=1,NOT(Planungsübersicht!$F291="Umsetzung nicht möglich")), Planungsübersicht!C291," ")</f>
        <v xml:space="preserve"> </v>
      </c>
      <c r="C267" s="203" t="str">
        <f>IF(AND(Planungsübersicht!$E291&gt;1990,TYPE(Planungsübersicht!$E291)=1,NOT(Planungsübersicht!$F291="Umsetzung nicht möglich")), Planungsübersicht!D291," ")</f>
        <v xml:space="preserve"> </v>
      </c>
      <c r="D267" s="203" t="str">
        <f>IF(AND(Planungsübersicht!$E291&gt;1990,TYPE(Planungsübersicht!$E291)=1,NOT(Planungsübersicht!$F291="Umsetzung nicht möglich")), Planungsübersicht!E291," ")</f>
        <v xml:space="preserve"> </v>
      </c>
      <c r="E267" s="203" t="str">
        <f>IF(AND(Planungsübersicht!$E291&gt;1990,TYPE(Planungsübersicht!$E291)=1,NOT(Planungsübersicht!$F291="Umsetzung nicht möglich")), Planungsübersicht!F291," ")</f>
        <v xml:space="preserve"> </v>
      </c>
      <c r="F267" s="203" t="str">
        <f>IF(AND(Planungsübersicht!$E291&gt;1990,TYPE(Planungsübersicht!$E291)=1,NOT(Planungsübersicht!$F291="Umsetzung nicht möglich")), Planungsübersicht!G291," ")</f>
        <v xml:space="preserve"> </v>
      </c>
      <c r="G267" s="203" t="str">
        <f>IF(AND(Planungsübersicht!$E291&gt;1990,TYPE(Planungsübersicht!$E291)=1,NOT(Planungsübersicht!$F291="Umsetzung nicht möglich")), Planungsübersicht!H291," ")</f>
        <v xml:space="preserve"> </v>
      </c>
      <c r="H267" s="203" t="str">
        <f>IF(AND(Planungsübersicht!$E291&gt;1990,TYPE(Planungsübersicht!$E291)=1,NOT(Planungsübersicht!$F291="Umsetzung nicht möglich")), MAX(Planungsübersicht!I291:Z291)," ")</f>
        <v xml:space="preserve"> </v>
      </c>
    </row>
    <row r="268" spans="2:8">
      <c r="B268" s="203" t="str">
        <f>IF(AND(Planungsübersicht!$E292&gt;1990,TYPE(Planungsübersicht!$E292)=1,NOT(Planungsübersicht!$F292="Umsetzung nicht möglich")), Planungsübersicht!C292," ")</f>
        <v xml:space="preserve"> </v>
      </c>
      <c r="C268" s="203" t="str">
        <f>IF(AND(Planungsübersicht!$E292&gt;1990,TYPE(Planungsübersicht!$E292)=1,NOT(Planungsübersicht!$F292="Umsetzung nicht möglich")), Planungsübersicht!D292," ")</f>
        <v xml:space="preserve"> </v>
      </c>
      <c r="D268" s="203" t="str">
        <f>IF(AND(Planungsübersicht!$E292&gt;1990,TYPE(Planungsübersicht!$E292)=1,NOT(Planungsübersicht!$F292="Umsetzung nicht möglich")), Planungsübersicht!E292," ")</f>
        <v xml:space="preserve"> </v>
      </c>
      <c r="E268" s="203" t="str">
        <f>IF(AND(Planungsübersicht!$E292&gt;1990,TYPE(Planungsübersicht!$E292)=1,NOT(Planungsübersicht!$F292="Umsetzung nicht möglich")), Planungsübersicht!F292," ")</f>
        <v xml:space="preserve"> </v>
      </c>
      <c r="F268" s="203" t="str">
        <f>IF(AND(Planungsübersicht!$E292&gt;1990,TYPE(Planungsübersicht!$E292)=1,NOT(Planungsübersicht!$F292="Umsetzung nicht möglich")), Planungsübersicht!G292," ")</f>
        <v xml:space="preserve"> </v>
      </c>
      <c r="G268" s="203" t="str">
        <f>IF(AND(Planungsübersicht!$E292&gt;1990,TYPE(Planungsübersicht!$E292)=1,NOT(Planungsübersicht!$F292="Umsetzung nicht möglich")), Planungsübersicht!H292," ")</f>
        <v xml:space="preserve"> </v>
      </c>
      <c r="H268" s="203" t="str">
        <f>IF(AND(Planungsübersicht!$E292&gt;1990,TYPE(Planungsübersicht!$E292)=1,NOT(Planungsübersicht!$F292="Umsetzung nicht möglich")), MAX(Planungsübersicht!I292:Z292)," ")</f>
        <v xml:space="preserve"> </v>
      </c>
    </row>
    <row r="269" spans="2:8">
      <c r="B269" s="203" t="str">
        <f>IF(AND(Planungsübersicht!$E293&gt;1990,TYPE(Planungsübersicht!$E293)=1,NOT(Planungsübersicht!$F293="Umsetzung nicht möglich")), Planungsübersicht!C293," ")</f>
        <v xml:space="preserve"> </v>
      </c>
      <c r="C269" s="203" t="str">
        <f>IF(AND(Planungsübersicht!$E293&gt;1990,TYPE(Planungsübersicht!$E293)=1,NOT(Planungsübersicht!$F293="Umsetzung nicht möglich")), Planungsübersicht!D293," ")</f>
        <v xml:space="preserve"> </v>
      </c>
      <c r="D269" s="203" t="str">
        <f>IF(AND(Planungsübersicht!$E293&gt;1990,TYPE(Planungsübersicht!$E293)=1,NOT(Planungsübersicht!$F293="Umsetzung nicht möglich")), Planungsübersicht!E293," ")</f>
        <v xml:space="preserve"> </v>
      </c>
      <c r="E269" s="203" t="str">
        <f>IF(AND(Planungsübersicht!$E293&gt;1990,TYPE(Planungsübersicht!$E293)=1,NOT(Planungsübersicht!$F293="Umsetzung nicht möglich")), Planungsübersicht!F293," ")</f>
        <v xml:space="preserve"> </v>
      </c>
      <c r="F269" s="203" t="str">
        <f>IF(AND(Planungsübersicht!$E293&gt;1990,TYPE(Planungsübersicht!$E293)=1,NOT(Planungsübersicht!$F293="Umsetzung nicht möglich")), Planungsübersicht!G293," ")</f>
        <v xml:space="preserve"> </v>
      </c>
      <c r="G269" s="203" t="str">
        <f>IF(AND(Planungsübersicht!$E293&gt;1990,TYPE(Planungsübersicht!$E293)=1,NOT(Planungsübersicht!$F293="Umsetzung nicht möglich")), Planungsübersicht!H293," ")</f>
        <v xml:space="preserve"> </v>
      </c>
      <c r="H269" s="203" t="str">
        <f>IF(AND(Planungsübersicht!$E293&gt;1990,TYPE(Planungsübersicht!$E293)=1,NOT(Planungsübersicht!$F293="Umsetzung nicht möglich")), MAX(Planungsübersicht!I293:Z293)," ")</f>
        <v xml:space="preserve"> </v>
      </c>
    </row>
    <row r="270" spans="2:8">
      <c r="B270" s="203" t="str">
        <f>IF(AND(Planungsübersicht!$E294&gt;1990,TYPE(Planungsübersicht!$E294)=1,NOT(Planungsübersicht!$F294="Umsetzung nicht möglich")), Planungsübersicht!C294," ")</f>
        <v xml:space="preserve"> </v>
      </c>
      <c r="C270" s="203" t="str">
        <f>IF(AND(Planungsübersicht!$E294&gt;1990,TYPE(Planungsübersicht!$E294)=1,NOT(Planungsübersicht!$F294="Umsetzung nicht möglich")), Planungsübersicht!D294," ")</f>
        <v xml:space="preserve"> </v>
      </c>
      <c r="D270" s="203" t="str">
        <f>IF(AND(Planungsübersicht!$E294&gt;1990,TYPE(Planungsübersicht!$E294)=1,NOT(Planungsübersicht!$F294="Umsetzung nicht möglich")), Planungsübersicht!E294," ")</f>
        <v xml:space="preserve"> </v>
      </c>
      <c r="E270" s="203" t="str">
        <f>IF(AND(Planungsübersicht!$E294&gt;1990,TYPE(Planungsübersicht!$E294)=1,NOT(Planungsübersicht!$F294="Umsetzung nicht möglich")), Planungsübersicht!F294," ")</f>
        <v xml:space="preserve"> </v>
      </c>
      <c r="F270" s="203" t="str">
        <f>IF(AND(Planungsübersicht!$E294&gt;1990,TYPE(Planungsübersicht!$E294)=1,NOT(Planungsübersicht!$F294="Umsetzung nicht möglich")), Planungsübersicht!G294," ")</f>
        <v xml:space="preserve"> </v>
      </c>
      <c r="G270" s="203" t="str">
        <f>IF(AND(Planungsübersicht!$E294&gt;1990,TYPE(Planungsübersicht!$E294)=1,NOT(Planungsübersicht!$F294="Umsetzung nicht möglich")), Planungsübersicht!H294," ")</f>
        <v xml:space="preserve"> </v>
      </c>
      <c r="H270" s="203" t="str">
        <f>IF(AND(Planungsübersicht!$E294&gt;1990,TYPE(Planungsübersicht!$E294)=1,NOT(Planungsübersicht!$F294="Umsetzung nicht möglich")), MAX(Planungsübersicht!I294:Z294)," ")</f>
        <v xml:space="preserve"> </v>
      </c>
    </row>
    <row r="271" spans="2:8">
      <c r="B271" s="203" t="str">
        <f>IF(AND(Planungsübersicht!$E295&gt;1990,TYPE(Planungsübersicht!$E295)=1,NOT(Planungsübersicht!$F295="Umsetzung nicht möglich")), Planungsübersicht!C295," ")</f>
        <v xml:space="preserve"> </v>
      </c>
      <c r="C271" s="203" t="str">
        <f>IF(AND(Planungsübersicht!$E295&gt;1990,TYPE(Planungsübersicht!$E295)=1,NOT(Planungsübersicht!$F295="Umsetzung nicht möglich")), Planungsübersicht!D295," ")</f>
        <v xml:space="preserve"> </v>
      </c>
      <c r="D271" s="203" t="str">
        <f>IF(AND(Planungsübersicht!$E295&gt;1990,TYPE(Planungsübersicht!$E295)=1,NOT(Planungsübersicht!$F295="Umsetzung nicht möglich")), Planungsübersicht!E295," ")</f>
        <v xml:space="preserve"> </v>
      </c>
      <c r="E271" s="203" t="str">
        <f>IF(AND(Planungsübersicht!$E295&gt;1990,TYPE(Planungsübersicht!$E295)=1,NOT(Planungsübersicht!$F295="Umsetzung nicht möglich")), Planungsübersicht!F295," ")</f>
        <v xml:space="preserve"> </v>
      </c>
      <c r="F271" s="203" t="str">
        <f>IF(AND(Planungsübersicht!$E295&gt;1990,TYPE(Planungsübersicht!$E295)=1,NOT(Planungsübersicht!$F295="Umsetzung nicht möglich")), Planungsübersicht!G295," ")</f>
        <v xml:space="preserve"> </v>
      </c>
      <c r="G271" s="203" t="str">
        <f>IF(AND(Planungsübersicht!$E295&gt;1990,TYPE(Planungsübersicht!$E295)=1,NOT(Planungsübersicht!$F295="Umsetzung nicht möglich")), Planungsübersicht!H295," ")</f>
        <v xml:space="preserve"> </v>
      </c>
      <c r="H271" s="203" t="str">
        <f>IF(AND(Planungsübersicht!$E295&gt;1990,TYPE(Planungsübersicht!$E295)=1,NOT(Planungsübersicht!$F295="Umsetzung nicht möglich")), MAX(Planungsübersicht!I295:Z295)," ")</f>
        <v xml:space="preserve"> </v>
      </c>
    </row>
    <row r="272" spans="2:8">
      <c r="B272" s="203" t="str">
        <f>IF(AND(Planungsübersicht!$E296&gt;1990,TYPE(Planungsübersicht!$E296)=1,NOT(Planungsübersicht!$F296="Umsetzung nicht möglich")), Planungsübersicht!C296," ")</f>
        <v xml:space="preserve"> </v>
      </c>
      <c r="C272" s="203" t="str">
        <f>IF(AND(Planungsübersicht!$E296&gt;1990,TYPE(Planungsübersicht!$E296)=1,NOT(Planungsübersicht!$F296="Umsetzung nicht möglich")), Planungsübersicht!D296," ")</f>
        <v xml:space="preserve"> </v>
      </c>
      <c r="D272" s="203" t="str">
        <f>IF(AND(Planungsübersicht!$E296&gt;1990,TYPE(Planungsübersicht!$E296)=1,NOT(Planungsübersicht!$F296="Umsetzung nicht möglich")), Planungsübersicht!E296," ")</f>
        <v xml:space="preserve"> </v>
      </c>
      <c r="E272" s="203" t="str">
        <f>IF(AND(Planungsübersicht!$E296&gt;1990,TYPE(Planungsübersicht!$E296)=1,NOT(Planungsübersicht!$F296="Umsetzung nicht möglich")), Planungsübersicht!F296," ")</f>
        <v xml:space="preserve"> </v>
      </c>
      <c r="F272" s="203" t="str">
        <f>IF(AND(Planungsübersicht!$E296&gt;1990,TYPE(Planungsübersicht!$E296)=1,NOT(Planungsübersicht!$F296="Umsetzung nicht möglich")), Planungsübersicht!G296," ")</f>
        <v xml:space="preserve"> </v>
      </c>
      <c r="G272" s="203" t="str">
        <f>IF(AND(Planungsübersicht!$E296&gt;1990,TYPE(Planungsübersicht!$E296)=1,NOT(Planungsübersicht!$F296="Umsetzung nicht möglich")), Planungsübersicht!H296," ")</f>
        <v xml:space="preserve"> </v>
      </c>
      <c r="H272" s="203" t="str">
        <f>IF(AND(Planungsübersicht!$E296&gt;1990,TYPE(Planungsübersicht!$E296)=1,NOT(Planungsübersicht!$F296="Umsetzung nicht möglich")), MAX(Planungsübersicht!I296:Z296)," ")</f>
        <v xml:space="preserve"> </v>
      </c>
    </row>
    <row r="273" spans="2:8">
      <c r="B273" s="203" t="str">
        <f>IF(AND(Planungsübersicht!$E297&gt;1990,TYPE(Planungsübersicht!$E297)=1,NOT(Planungsübersicht!$F297="Umsetzung nicht möglich")), Planungsübersicht!C297," ")</f>
        <v xml:space="preserve"> </v>
      </c>
      <c r="C273" s="203" t="str">
        <f>IF(AND(Planungsübersicht!$E297&gt;1990,TYPE(Planungsübersicht!$E297)=1,NOT(Planungsübersicht!$F297="Umsetzung nicht möglich")), Planungsübersicht!D297," ")</f>
        <v xml:space="preserve"> </v>
      </c>
      <c r="D273" s="203" t="str">
        <f>IF(AND(Planungsübersicht!$E297&gt;1990,TYPE(Planungsübersicht!$E297)=1,NOT(Planungsübersicht!$F297="Umsetzung nicht möglich")), Planungsübersicht!E297," ")</f>
        <v xml:space="preserve"> </v>
      </c>
      <c r="E273" s="203" t="str">
        <f>IF(AND(Planungsübersicht!$E297&gt;1990,TYPE(Planungsübersicht!$E297)=1,NOT(Planungsübersicht!$F297="Umsetzung nicht möglich")), Planungsübersicht!F297," ")</f>
        <v xml:space="preserve"> </v>
      </c>
      <c r="F273" s="203" t="str">
        <f>IF(AND(Planungsübersicht!$E297&gt;1990,TYPE(Planungsübersicht!$E297)=1,NOT(Planungsübersicht!$F297="Umsetzung nicht möglich")), Planungsübersicht!G297," ")</f>
        <v xml:space="preserve"> </v>
      </c>
      <c r="G273" s="203" t="str">
        <f>IF(AND(Planungsübersicht!$E297&gt;1990,TYPE(Planungsübersicht!$E297)=1,NOT(Planungsübersicht!$F297="Umsetzung nicht möglich")), Planungsübersicht!H297," ")</f>
        <v xml:space="preserve"> </v>
      </c>
      <c r="H273" s="203" t="str">
        <f>IF(AND(Planungsübersicht!$E297&gt;1990,TYPE(Planungsübersicht!$E297)=1,NOT(Planungsübersicht!$F297="Umsetzung nicht möglich")), MAX(Planungsübersicht!I297:Z297)," ")</f>
        <v xml:space="preserve"> </v>
      </c>
    </row>
    <row r="274" spans="2:8">
      <c r="B274" s="203" t="str">
        <f>IF(AND(Planungsübersicht!$E298&gt;1990,TYPE(Planungsübersicht!$E298)=1,NOT(Planungsübersicht!$F298="Umsetzung nicht möglich")), Planungsübersicht!C298," ")</f>
        <v xml:space="preserve"> </v>
      </c>
      <c r="C274" s="203" t="str">
        <f>IF(AND(Planungsübersicht!$E298&gt;1990,TYPE(Planungsübersicht!$E298)=1,NOT(Planungsübersicht!$F298="Umsetzung nicht möglich")), Planungsübersicht!D298," ")</f>
        <v xml:space="preserve"> </v>
      </c>
      <c r="D274" s="203" t="str">
        <f>IF(AND(Planungsübersicht!$E298&gt;1990,TYPE(Planungsübersicht!$E298)=1,NOT(Planungsübersicht!$F298="Umsetzung nicht möglich")), Planungsübersicht!E298," ")</f>
        <v xml:space="preserve"> </v>
      </c>
      <c r="E274" s="203" t="str">
        <f>IF(AND(Planungsübersicht!$E298&gt;1990,TYPE(Planungsübersicht!$E298)=1,NOT(Planungsübersicht!$F298="Umsetzung nicht möglich")), Planungsübersicht!F298," ")</f>
        <v xml:space="preserve"> </v>
      </c>
      <c r="F274" s="203" t="str">
        <f>IF(AND(Planungsübersicht!$E298&gt;1990,TYPE(Planungsübersicht!$E298)=1,NOT(Planungsübersicht!$F298="Umsetzung nicht möglich")), Planungsübersicht!G298," ")</f>
        <v xml:space="preserve"> </v>
      </c>
      <c r="G274" s="203" t="str">
        <f>IF(AND(Planungsübersicht!$E298&gt;1990,TYPE(Planungsübersicht!$E298)=1,NOT(Planungsübersicht!$F298="Umsetzung nicht möglich")), Planungsübersicht!H298," ")</f>
        <v xml:space="preserve"> </v>
      </c>
      <c r="H274" s="203" t="str">
        <f>IF(AND(Planungsübersicht!$E298&gt;1990,TYPE(Planungsübersicht!$E298)=1,NOT(Planungsübersicht!$F298="Umsetzung nicht möglich")), MAX(Planungsübersicht!I298:Z298)," ")</f>
        <v xml:space="preserve"> </v>
      </c>
    </row>
    <row r="275" spans="2:8">
      <c r="B275" s="203" t="str">
        <f>IF(AND(Planungsübersicht!$E299&gt;1990,TYPE(Planungsübersicht!$E299)=1,NOT(Planungsübersicht!$F299="Umsetzung nicht möglich")), Planungsübersicht!C299," ")</f>
        <v xml:space="preserve"> </v>
      </c>
      <c r="C275" s="203" t="str">
        <f>IF(AND(Planungsübersicht!$E299&gt;1990,TYPE(Planungsübersicht!$E299)=1,NOT(Planungsübersicht!$F299="Umsetzung nicht möglich")), Planungsübersicht!D299," ")</f>
        <v xml:space="preserve"> </v>
      </c>
      <c r="D275" s="203" t="str">
        <f>IF(AND(Planungsübersicht!$E299&gt;1990,TYPE(Planungsübersicht!$E299)=1,NOT(Planungsübersicht!$F299="Umsetzung nicht möglich")), Planungsübersicht!E299," ")</f>
        <v xml:space="preserve"> </v>
      </c>
      <c r="E275" s="203" t="str">
        <f>IF(AND(Planungsübersicht!$E299&gt;1990,TYPE(Planungsübersicht!$E299)=1,NOT(Planungsübersicht!$F299="Umsetzung nicht möglich")), Planungsübersicht!F299," ")</f>
        <v xml:space="preserve"> </v>
      </c>
      <c r="F275" s="203" t="str">
        <f>IF(AND(Planungsübersicht!$E299&gt;1990,TYPE(Planungsübersicht!$E299)=1,NOT(Planungsübersicht!$F299="Umsetzung nicht möglich")), Planungsübersicht!G299," ")</f>
        <v xml:space="preserve"> </v>
      </c>
      <c r="G275" s="203" t="str">
        <f>IF(AND(Planungsübersicht!$E299&gt;1990,TYPE(Planungsübersicht!$E299)=1,NOT(Planungsübersicht!$F299="Umsetzung nicht möglich")), Planungsübersicht!H299," ")</f>
        <v xml:space="preserve"> </v>
      </c>
      <c r="H275" s="203" t="str">
        <f>IF(AND(Planungsübersicht!$E299&gt;1990,TYPE(Planungsübersicht!$E299)=1,NOT(Planungsübersicht!$F299="Umsetzung nicht möglich")), MAX(Planungsübersicht!I299:Z299)," ")</f>
        <v xml:space="preserve"> </v>
      </c>
    </row>
    <row r="276" spans="2:8">
      <c r="B276" s="203" t="str">
        <f>IF(AND(Planungsübersicht!$E300&gt;1990,TYPE(Planungsübersicht!$E300)=1,NOT(Planungsübersicht!$F300="Umsetzung nicht möglich")), Planungsübersicht!C300," ")</f>
        <v xml:space="preserve"> </v>
      </c>
      <c r="C276" s="203" t="str">
        <f>IF(AND(Planungsübersicht!$E300&gt;1990,TYPE(Planungsübersicht!$E300)=1,NOT(Planungsübersicht!$F300="Umsetzung nicht möglich")), Planungsübersicht!D300," ")</f>
        <v xml:space="preserve"> </v>
      </c>
      <c r="D276" s="203" t="str">
        <f>IF(AND(Planungsübersicht!$E300&gt;1990,TYPE(Planungsübersicht!$E300)=1,NOT(Planungsübersicht!$F300="Umsetzung nicht möglich")), Planungsübersicht!E300," ")</f>
        <v xml:space="preserve"> </v>
      </c>
      <c r="E276" s="203" t="str">
        <f>IF(AND(Planungsübersicht!$E300&gt;1990,TYPE(Planungsübersicht!$E300)=1,NOT(Planungsübersicht!$F300="Umsetzung nicht möglich")), Planungsübersicht!F300," ")</f>
        <v xml:space="preserve"> </v>
      </c>
      <c r="F276" s="203" t="str">
        <f>IF(AND(Planungsübersicht!$E300&gt;1990,TYPE(Planungsübersicht!$E300)=1,NOT(Planungsübersicht!$F300="Umsetzung nicht möglich")), Planungsübersicht!G300," ")</f>
        <v xml:space="preserve"> </v>
      </c>
      <c r="G276" s="203" t="str">
        <f>IF(AND(Planungsübersicht!$E300&gt;1990,TYPE(Planungsübersicht!$E300)=1,NOT(Planungsübersicht!$F300="Umsetzung nicht möglich")), Planungsübersicht!H300," ")</f>
        <v xml:space="preserve"> </v>
      </c>
      <c r="H276" s="203" t="str">
        <f>IF(AND(Planungsübersicht!$E300&gt;1990,TYPE(Planungsübersicht!$E300)=1,NOT(Planungsübersicht!$F300="Umsetzung nicht möglich")), MAX(Planungsübersicht!I300:Z300)," ")</f>
        <v xml:space="preserve"> </v>
      </c>
    </row>
    <row r="277" spans="2:8">
      <c r="B277" s="203" t="str">
        <f>IF(AND(Planungsübersicht!$E301&gt;1990,TYPE(Planungsübersicht!$E301)=1,NOT(Planungsübersicht!$F301="Umsetzung nicht möglich")), Planungsübersicht!C301," ")</f>
        <v xml:space="preserve"> </v>
      </c>
      <c r="C277" s="203" t="str">
        <f>IF(AND(Planungsübersicht!$E301&gt;1990,TYPE(Planungsübersicht!$E301)=1,NOT(Planungsübersicht!$F301="Umsetzung nicht möglich")), Planungsübersicht!D301," ")</f>
        <v xml:space="preserve"> </v>
      </c>
      <c r="D277" s="203" t="str">
        <f>IF(AND(Planungsübersicht!$E301&gt;1990,TYPE(Planungsübersicht!$E301)=1,NOT(Planungsübersicht!$F301="Umsetzung nicht möglich")), Planungsübersicht!E301," ")</f>
        <v xml:space="preserve"> </v>
      </c>
      <c r="E277" s="203" t="str">
        <f>IF(AND(Planungsübersicht!$E301&gt;1990,TYPE(Planungsübersicht!$E301)=1,NOT(Planungsübersicht!$F301="Umsetzung nicht möglich")), Planungsübersicht!F301," ")</f>
        <v xml:space="preserve"> </v>
      </c>
      <c r="F277" s="203" t="str">
        <f>IF(AND(Planungsübersicht!$E301&gt;1990,TYPE(Planungsübersicht!$E301)=1,NOT(Planungsübersicht!$F301="Umsetzung nicht möglich")), Planungsübersicht!G301," ")</f>
        <v xml:space="preserve"> </v>
      </c>
      <c r="G277" s="203" t="str">
        <f>IF(AND(Planungsübersicht!$E301&gt;1990,TYPE(Planungsübersicht!$E301)=1,NOT(Planungsübersicht!$F301="Umsetzung nicht möglich")), Planungsübersicht!H301," ")</f>
        <v xml:space="preserve"> </v>
      </c>
      <c r="H277" s="203" t="str">
        <f>IF(AND(Planungsübersicht!$E301&gt;1990,TYPE(Planungsübersicht!$E301)=1,NOT(Planungsübersicht!$F301="Umsetzung nicht möglich")), MAX(Planungsübersicht!I301:Z301)," ")</f>
        <v xml:space="preserve"> </v>
      </c>
    </row>
    <row r="278" spans="2:8">
      <c r="B278" s="203" t="str">
        <f>IF(AND(Planungsübersicht!$E302&gt;1990,TYPE(Planungsübersicht!$E302)=1,NOT(Planungsübersicht!$F302="Umsetzung nicht möglich")), Planungsübersicht!C302," ")</f>
        <v xml:space="preserve"> </v>
      </c>
      <c r="C278" s="203" t="str">
        <f>IF(AND(Planungsübersicht!$E302&gt;1990,TYPE(Planungsübersicht!$E302)=1,NOT(Planungsübersicht!$F302="Umsetzung nicht möglich")), Planungsübersicht!D302," ")</f>
        <v xml:space="preserve"> </v>
      </c>
      <c r="D278" s="203" t="str">
        <f>IF(AND(Planungsübersicht!$E302&gt;1990,TYPE(Planungsübersicht!$E302)=1,NOT(Planungsübersicht!$F302="Umsetzung nicht möglich")), Planungsübersicht!E302," ")</f>
        <v xml:space="preserve"> </v>
      </c>
      <c r="E278" s="203" t="str">
        <f>IF(AND(Planungsübersicht!$E302&gt;1990,TYPE(Planungsübersicht!$E302)=1,NOT(Planungsübersicht!$F302="Umsetzung nicht möglich")), Planungsübersicht!F302," ")</f>
        <v xml:space="preserve"> </v>
      </c>
      <c r="F278" s="203" t="str">
        <f>IF(AND(Planungsübersicht!$E302&gt;1990,TYPE(Planungsübersicht!$E302)=1,NOT(Planungsübersicht!$F302="Umsetzung nicht möglich")), Planungsübersicht!G302," ")</f>
        <v xml:space="preserve"> </v>
      </c>
      <c r="G278" s="203" t="str">
        <f>IF(AND(Planungsübersicht!$E302&gt;1990,TYPE(Planungsübersicht!$E302)=1,NOT(Planungsübersicht!$F302="Umsetzung nicht möglich")), Planungsübersicht!H302," ")</f>
        <v xml:space="preserve"> </v>
      </c>
      <c r="H278" s="203" t="str">
        <f>IF(AND(Planungsübersicht!$E302&gt;1990,TYPE(Planungsübersicht!$E302)=1,NOT(Planungsübersicht!$F302="Umsetzung nicht möglich")), MAX(Planungsübersicht!I302:Z302)," ")</f>
        <v xml:space="preserve"> </v>
      </c>
    </row>
    <row r="279" spans="2:8">
      <c r="B279" s="203" t="str">
        <f>IF(AND(Planungsübersicht!$E303&gt;1990,TYPE(Planungsübersicht!$E303)=1,NOT(Planungsübersicht!$F303="Umsetzung nicht möglich")), Planungsübersicht!C303," ")</f>
        <v xml:space="preserve"> </v>
      </c>
      <c r="C279" s="203" t="str">
        <f>IF(AND(Planungsübersicht!$E303&gt;1990,TYPE(Planungsübersicht!$E303)=1,NOT(Planungsübersicht!$F303="Umsetzung nicht möglich")), Planungsübersicht!D303," ")</f>
        <v xml:space="preserve"> </v>
      </c>
      <c r="D279" s="203" t="str">
        <f>IF(AND(Planungsübersicht!$E303&gt;1990,TYPE(Planungsübersicht!$E303)=1,NOT(Planungsübersicht!$F303="Umsetzung nicht möglich")), Planungsübersicht!E303," ")</f>
        <v xml:space="preserve"> </v>
      </c>
      <c r="E279" s="203" t="str">
        <f>IF(AND(Planungsübersicht!$E303&gt;1990,TYPE(Planungsübersicht!$E303)=1,NOT(Planungsübersicht!$F303="Umsetzung nicht möglich")), Planungsübersicht!F303," ")</f>
        <v xml:space="preserve"> </v>
      </c>
      <c r="F279" s="203" t="str">
        <f>IF(AND(Planungsübersicht!$E303&gt;1990,TYPE(Planungsübersicht!$E303)=1,NOT(Planungsübersicht!$F303="Umsetzung nicht möglich")), Planungsübersicht!G303," ")</f>
        <v xml:space="preserve"> </v>
      </c>
      <c r="G279" s="203" t="str">
        <f>IF(AND(Planungsübersicht!$E303&gt;1990,TYPE(Planungsübersicht!$E303)=1,NOT(Planungsübersicht!$F303="Umsetzung nicht möglich")), Planungsübersicht!H303," ")</f>
        <v xml:space="preserve"> </v>
      </c>
      <c r="H279" s="203" t="str">
        <f>IF(AND(Planungsübersicht!$E303&gt;1990,TYPE(Planungsübersicht!$E303)=1,NOT(Planungsübersicht!$F303="Umsetzung nicht möglich")), MAX(Planungsübersicht!I303:Z303)," ")</f>
        <v xml:space="preserve"> </v>
      </c>
    </row>
    <row r="280" spans="2:8">
      <c r="B280" s="203" t="str">
        <f>IF(AND(Planungsübersicht!$E304&gt;1990,TYPE(Planungsübersicht!$E304)=1,NOT(Planungsübersicht!$F304="Umsetzung nicht möglich")), Planungsübersicht!C304," ")</f>
        <v xml:space="preserve"> </v>
      </c>
      <c r="C280" s="203" t="str">
        <f>IF(AND(Planungsübersicht!$E304&gt;1990,TYPE(Planungsübersicht!$E304)=1,NOT(Planungsübersicht!$F304="Umsetzung nicht möglich")), Planungsübersicht!D304," ")</f>
        <v xml:space="preserve"> </v>
      </c>
      <c r="D280" s="203" t="str">
        <f>IF(AND(Planungsübersicht!$E304&gt;1990,TYPE(Planungsübersicht!$E304)=1,NOT(Planungsübersicht!$F304="Umsetzung nicht möglich")), Planungsübersicht!E304," ")</f>
        <v xml:space="preserve"> </v>
      </c>
      <c r="E280" s="203" t="str">
        <f>IF(AND(Planungsübersicht!$E304&gt;1990,TYPE(Planungsübersicht!$E304)=1,NOT(Planungsübersicht!$F304="Umsetzung nicht möglich")), Planungsübersicht!F304," ")</f>
        <v xml:space="preserve"> </v>
      </c>
      <c r="F280" s="203" t="str">
        <f>IF(AND(Planungsübersicht!$E304&gt;1990,TYPE(Planungsübersicht!$E304)=1,NOT(Planungsübersicht!$F304="Umsetzung nicht möglich")), Planungsübersicht!G304," ")</f>
        <v xml:space="preserve"> </v>
      </c>
      <c r="G280" s="203" t="str">
        <f>IF(AND(Planungsübersicht!$E304&gt;1990,TYPE(Planungsübersicht!$E304)=1,NOT(Planungsübersicht!$F304="Umsetzung nicht möglich")), Planungsübersicht!H304," ")</f>
        <v xml:space="preserve"> </v>
      </c>
      <c r="H280" s="203" t="str">
        <f>IF(AND(Planungsübersicht!$E304&gt;1990,TYPE(Planungsübersicht!$E304)=1,NOT(Planungsübersicht!$F304="Umsetzung nicht möglich")), MAX(Planungsübersicht!I304:Z304)," ")</f>
        <v xml:space="preserve"> </v>
      </c>
    </row>
    <row r="281" spans="2:8">
      <c r="B281" s="203" t="str">
        <f>IF(AND(Planungsübersicht!$E305&gt;1990,TYPE(Planungsübersicht!$E305)=1,NOT(Planungsübersicht!$F305="Umsetzung nicht möglich")), Planungsübersicht!C305," ")</f>
        <v xml:space="preserve"> </v>
      </c>
      <c r="C281" s="203" t="str">
        <f>IF(AND(Planungsübersicht!$E305&gt;1990,TYPE(Planungsübersicht!$E305)=1,NOT(Planungsübersicht!$F305="Umsetzung nicht möglich")), Planungsübersicht!D305," ")</f>
        <v xml:space="preserve"> </v>
      </c>
      <c r="D281" s="203" t="str">
        <f>IF(AND(Planungsübersicht!$E305&gt;1990,TYPE(Planungsübersicht!$E305)=1,NOT(Planungsübersicht!$F305="Umsetzung nicht möglich")), Planungsübersicht!E305," ")</f>
        <v xml:space="preserve"> </v>
      </c>
      <c r="E281" s="203" t="str">
        <f>IF(AND(Planungsübersicht!$E305&gt;1990,TYPE(Planungsübersicht!$E305)=1,NOT(Planungsübersicht!$F305="Umsetzung nicht möglich")), Planungsübersicht!F305," ")</f>
        <v xml:space="preserve"> </v>
      </c>
      <c r="F281" s="203" t="str">
        <f>IF(AND(Planungsübersicht!$E305&gt;1990,TYPE(Planungsübersicht!$E305)=1,NOT(Planungsübersicht!$F305="Umsetzung nicht möglich")), Planungsübersicht!G305," ")</f>
        <v xml:space="preserve"> </v>
      </c>
      <c r="G281" s="203" t="str">
        <f>IF(AND(Planungsübersicht!$E305&gt;1990,TYPE(Planungsübersicht!$E305)=1,NOT(Planungsübersicht!$F305="Umsetzung nicht möglich")), Planungsübersicht!H305," ")</f>
        <v xml:space="preserve"> </v>
      </c>
      <c r="H281" s="203" t="str">
        <f>IF(AND(Planungsübersicht!$E305&gt;1990,TYPE(Planungsübersicht!$E305)=1,NOT(Planungsübersicht!$F305="Umsetzung nicht möglich")), MAX(Planungsübersicht!I305:Z305)," ")</f>
        <v xml:space="preserve"> </v>
      </c>
    </row>
    <row r="282" spans="2:8">
      <c r="B282" s="203" t="str">
        <f>IF(AND(Planungsübersicht!$E306&gt;1990,TYPE(Planungsübersicht!$E306)=1,NOT(Planungsübersicht!$F306="Umsetzung nicht möglich")), Planungsübersicht!C306," ")</f>
        <v xml:space="preserve"> </v>
      </c>
      <c r="C282" s="203" t="str">
        <f>IF(AND(Planungsübersicht!$E306&gt;1990,TYPE(Planungsübersicht!$E306)=1,NOT(Planungsübersicht!$F306="Umsetzung nicht möglich")), Planungsübersicht!D306," ")</f>
        <v xml:space="preserve"> </v>
      </c>
      <c r="D282" s="203" t="str">
        <f>IF(AND(Planungsübersicht!$E306&gt;1990,TYPE(Planungsübersicht!$E306)=1,NOT(Planungsübersicht!$F306="Umsetzung nicht möglich")), Planungsübersicht!E306," ")</f>
        <v xml:space="preserve"> </v>
      </c>
      <c r="E282" s="203" t="str">
        <f>IF(AND(Planungsübersicht!$E306&gt;1990,TYPE(Planungsübersicht!$E306)=1,NOT(Planungsübersicht!$F306="Umsetzung nicht möglich")), Planungsübersicht!F306," ")</f>
        <v xml:space="preserve"> </v>
      </c>
      <c r="F282" s="203" t="str">
        <f>IF(AND(Planungsübersicht!$E306&gt;1990,TYPE(Planungsübersicht!$E306)=1,NOT(Planungsübersicht!$F306="Umsetzung nicht möglich")), Planungsübersicht!G306," ")</f>
        <v xml:space="preserve"> </v>
      </c>
      <c r="G282" s="203" t="str">
        <f>IF(AND(Planungsübersicht!$E306&gt;1990,TYPE(Planungsübersicht!$E306)=1,NOT(Planungsübersicht!$F306="Umsetzung nicht möglich")), Planungsübersicht!H306," ")</f>
        <v xml:space="preserve"> </v>
      </c>
      <c r="H282" s="203" t="str">
        <f>IF(AND(Planungsübersicht!$E306&gt;1990,TYPE(Planungsübersicht!$E306)=1,NOT(Planungsübersicht!$F306="Umsetzung nicht möglich")), MAX(Planungsübersicht!I306:Z306)," ")</f>
        <v xml:space="preserve"> </v>
      </c>
    </row>
    <row r="283" spans="2:8">
      <c r="B283" s="203" t="str">
        <f>IF(AND(Planungsübersicht!$E307&gt;1990,TYPE(Planungsübersicht!$E307)=1,NOT(Planungsübersicht!$F307="Umsetzung nicht möglich")), Planungsübersicht!C307," ")</f>
        <v xml:space="preserve"> </v>
      </c>
      <c r="C283" s="203" t="str">
        <f>IF(AND(Planungsübersicht!$E307&gt;1990,TYPE(Planungsübersicht!$E307)=1,NOT(Planungsübersicht!$F307="Umsetzung nicht möglich")), Planungsübersicht!D307," ")</f>
        <v xml:space="preserve"> </v>
      </c>
      <c r="D283" s="203" t="str">
        <f>IF(AND(Planungsübersicht!$E307&gt;1990,TYPE(Planungsübersicht!$E307)=1,NOT(Planungsübersicht!$F307="Umsetzung nicht möglich")), Planungsübersicht!E307," ")</f>
        <v xml:space="preserve"> </v>
      </c>
      <c r="E283" s="203" t="str">
        <f>IF(AND(Planungsübersicht!$E307&gt;1990,TYPE(Planungsübersicht!$E307)=1,NOT(Planungsübersicht!$F307="Umsetzung nicht möglich")), Planungsübersicht!F307," ")</f>
        <v xml:space="preserve"> </v>
      </c>
      <c r="F283" s="203" t="str">
        <f>IF(AND(Planungsübersicht!$E307&gt;1990,TYPE(Planungsübersicht!$E307)=1,NOT(Planungsübersicht!$F307="Umsetzung nicht möglich")), Planungsübersicht!G307," ")</f>
        <v xml:space="preserve"> </v>
      </c>
      <c r="G283" s="203" t="str">
        <f>IF(AND(Planungsübersicht!$E307&gt;1990,TYPE(Planungsübersicht!$E307)=1,NOT(Planungsübersicht!$F307="Umsetzung nicht möglich")), Planungsübersicht!H307," ")</f>
        <v xml:space="preserve"> </v>
      </c>
      <c r="H283" s="203" t="str">
        <f>IF(AND(Planungsübersicht!$E307&gt;1990,TYPE(Planungsübersicht!$E307)=1,NOT(Planungsübersicht!$F307="Umsetzung nicht möglich")), MAX(Planungsübersicht!I307:Z307)," ")</f>
        <v xml:space="preserve"> </v>
      </c>
    </row>
    <row r="284" spans="2:8">
      <c r="B284" s="203" t="str">
        <f>IF(AND(Planungsübersicht!$E308&gt;1990,TYPE(Planungsübersicht!$E308)=1,NOT(Planungsübersicht!$F308="Umsetzung nicht möglich")), Planungsübersicht!C308," ")</f>
        <v xml:space="preserve"> </v>
      </c>
      <c r="C284" s="203" t="str">
        <f>IF(AND(Planungsübersicht!$E308&gt;1990,TYPE(Planungsübersicht!$E308)=1,NOT(Planungsübersicht!$F308="Umsetzung nicht möglich")), Planungsübersicht!D308," ")</f>
        <v xml:space="preserve"> </v>
      </c>
      <c r="D284" s="203" t="str">
        <f>IF(AND(Planungsübersicht!$E308&gt;1990,TYPE(Planungsübersicht!$E308)=1,NOT(Planungsübersicht!$F308="Umsetzung nicht möglich")), Planungsübersicht!E308," ")</f>
        <v xml:space="preserve"> </v>
      </c>
      <c r="E284" s="203" t="str">
        <f>IF(AND(Planungsübersicht!$E308&gt;1990,TYPE(Planungsübersicht!$E308)=1,NOT(Planungsübersicht!$F308="Umsetzung nicht möglich")), Planungsübersicht!F308," ")</f>
        <v xml:space="preserve"> </v>
      </c>
      <c r="F284" s="203" t="str">
        <f>IF(AND(Planungsübersicht!$E308&gt;1990,TYPE(Planungsübersicht!$E308)=1,NOT(Planungsübersicht!$F308="Umsetzung nicht möglich")), Planungsübersicht!G308," ")</f>
        <v xml:space="preserve"> </v>
      </c>
      <c r="G284" s="203" t="str">
        <f>IF(AND(Planungsübersicht!$E308&gt;1990,TYPE(Planungsübersicht!$E308)=1,NOT(Planungsübersicht!$F308="Umsetzung nicht möglich")), Planungsübersicht!H308," ")</f>
        <v xml:space="preserve"> </v>
      </c>
      <c r="H284" s="203" t="str">
        <f>IF(AND(Planungsübersicht!$E308&gt;1990,TYPE(Planungsübersicht!$E308)=1,NOT(Planungsübersicht!$F308="Umsetzung nicht möglich")), MAX(Planungsübersicht!I308:Z308)," ")</f>
        <v xml:space="preserve"> </v>
      </c>
    </row>
    <row r="285" spans="2:8">
      <c r="B285" s="203" t="str">
        <f>IF(AND(Planungsübersicht!$E309&gt;1990,TYPE(Planungsübersicht!$E309)=1,NOT(Planungsübersicht!$F309="Umsetzung nicht möglich")), Planungsübersicht!C309," ")</f>
        <v xml:space="preserve"> </v>
      </c>
      <c r="C285" s="203" t="str">
        <f>IF(AND(Planungsübersicht!$E309&gt;1990,TYPE(Planungsübersicht!$E309)=1,NOT(Planungsübersicht!$F309="Umsetzung nicht möglich")), Planungsübersicht!D309," ")</f>
        <v xml:space="preserve"> </v>
      </c>
      <c r="D285" s="203" t="str">
        <f>IF(AND(Planungsübersicht!$E309&gt;1990,TYPE(Planungsübersicht!$E309)=1,NOT(Planungsübersicht!$F309="Umsetzung nicht möglich")), Planungsübersicht!E309," ")</f>
        <v xml:space="preserve"> </v>
      </c>
      <c r="E285" s="203" t="str">
        <f>IF(AND(Planungsübersicht!$E309&gt;1990,TYPE(Planungsübersicht!$E309)=1,NOT(Planungsübersicht!$F309="Umsetzung nicht möglich")), Planungsübersicht!F309," ")</f>
        <v xml:space="preserve"> </v>
      </c>
      <c r="F285" s="203" t="str">
        <f>IF(AND(Planungsübersicht!$E309&gt;1990,TYPE(Planungsübersicht!$E309)=1,NOT(Planungsübersicht!$F309="Umsetzung nicht möglich")), Planungsübersicht!G309," ")</f>
        <v xml:space="preserve"> </v>
      </c>
      <c r="G285" s="203" t="str">
        <f>IF(AND(Planungsübersicht!$E309&gt;1990,TYPE(Planungsübersicht!$E309)=1,NOT(Planungsübersicht!$F309="Umsetzung nicht möglich")), Planungsübersicht!H309," ")</f>
        <v xml:space="preserve"> </v>
      </c>
      <c r="H285" s="203" t="str">
        <f>IF(AND(Planungsübersicht!$E309&gt;1990,TYPE(Planungsübersicht!$E309)=1,NOT(Planungsübersicht!$F309="Umsetzung nicht möglich")), MAX(Planungsübersicht!I309:Z309)," ")</f>
        <v xml:space="preserve"> </v>
      </c>
    </row>
    <row r="286" spans="2:8">
      <c r="B286" s="203" t="str">
        <f>IF(AND(Planungsübersicht!$E310&gt;1990,TYPE(Planungsübersicht!$E310)=1,NOT(Planungsübersicht!$F310="Umsetzung nicht möglich")), Planungsübersicht!C310," ")</f>
        <v xml:space="preserve"> </v>
      </c>
      <c r="C286" s="203" t="str">
        <f>IF(AND(Planungsübersicht!$E310&gt;1990,TYPE(Planungsübersicht!$E310)=1,NOT(Planungsübersicht!$F310="Umsetzung nicht möglich")), Planungsübersicht!D310," ")</f>
        <v xml:space="preserve"> </v>
      </c>
      <c r="D286" s="203" t="str">
        <f>IF(AND(Planungsübersicht!$E310&gt;1990,TYPE(Planungsübersicht!$E310)=1,NOT(Planungsübersicht!$F310="Umsetzung nicht möglich")), Planungsübersicht!E310," ")</f>
        <v xml:space="preserve"> </v>
      </c>
      <c r="E286" s="203" t="str">
        <f>IF(AND(Planungsübersicht!$E310&gt;1990,TYPE(Planungsübersicht!$E310)=1,NOT(Planungsübersicht!$F310="Umsetzung nicht möglich")), Planungsübersicht!F310," ")</f>
        <v xml:space="preserve"> </v>
      </c>
      <c r="F286" s="203" t="str">
        <f>IF(AND(Planungsübersicht!$E310&gt;1990,TYPE(Planungsübersicht!$E310)=1,NOT(Planungsübersicht!$F310="Umsetzung nicht möglich")), Planungsübersicht!G310," ")</f>
        <v xml:space="preserve"> </v>
      </c>
      <c r="G286" s="203" t="str">
        <f>IF(AND(Planungsübersicht!$E310&gt;1990,TYPE(Planungsübersicht!$E310)=1,NOT(Planungsübersicht!$F310="Umsetzung nicht möglich")), Planungsübersicht!H310," ")</f>
        <v xml:space="preserve"> </v>
      </c>
      <c r="H286" s="203" t="str">
        <f>IF(AND(Planungsübersicht!$E310&gt;1990,TYPE(Planungsübersicht!$E310)=1,NOT(Planungsübersicht!$F310="Umsetzung nicht möglich")), MAX(Planungsübersicht!I310:Z310)," ")</f>
        <v xml:space="preserve"> </v>
      </c>
    </row>
    <row r="287" spans="2:8">
      <c r="B287" s="203" t="str">
        <f>IF(AND(Planungsübersicht!$E311&gt;1990,TYPE(Planungsübersicht!$E311)=1,NOT(Planungsübersicht!$F311="Umsetzung nicht möglich")), Planungsübersicht!C311," ")</f>
        <v xml:space="preserve"> </v>
      </c>
      <c r="C287" s="203" t="str">
        <f>IF(AND(Planungsübersicht!$E311&gt;1990,TYPE(Planungsübersicht!$E311)=1,NOT(Planungsübersicht!$F311="Umsetzung nicht möglich")), Planungsübersicht!D311," ")</f>
        <v xml:space="preserve"> </v>
      </c>
      <c r="D287" s="203" t="str">
        <f>IF(AND(Planungsübersicht!$E311&gt;1990,TYPE(Planungsübersicht!$E311)=1,NOT(Planungsübersicht!$F311="Umsetzung nicht möglich")), Planungsübersicht!E311," ")</f>
        <v xml:space="preserve"> </v>
      </c>
      <c r="E287" s="203" t="str">
        <f>IF(AND(Planungsübersicht!$E311&gt;1990,TYPE(Planungsübersicht!$E311)=1,NOT(Planungsübersicht!$F311="Umsetzung nicht möglich")), Planungsübersicht!F311," ")</f>
        <v xml:space="preserve"> </v>
      </c>
      <c r="F287" s="203" t="str">
        <f>IF(AND(Planungsübersicht!$E311&gt;1990,TYPE(Planungsübersicht!$E311)=1,NOT(Planungsübersicht!$F311="Umsetzung nicht möglich")), Planungsübersicht!G311," ")</f>
        <v xml:space="preserve"> </v>
      </c>
      <c r="G287" s="203" t="str">
        <f>IF(AND(Planungsübersicht!$E311&gt;1990,TYPE(Planungsübersicht!$E311)=1,NOT(Planungsübersicht!$F311="Umsetzung nicht möglich")), Planungsübersicht!H311," ")</f>
        <v xml:space="preserve"> </v>
      </c>
      <c r="H287" s="203" t="str">
        <f>IF(AND(Planungsübersicht!$E311&gt;1990,TYPE(Planungsübersicht!$E311)=1,NOT(Planungsübersicht!$F311="Umsetzung nicht möglich")), MAX(Planungsübersicht!I311:Z311)," ")</f>
        <v xml:space="preserve"> </v>
      </c>
    </row>
    <row r="288" spans="2:8">
      <c r="B288" s="203" t="str">
        <f>IF(AND(Planungsübersicht!$E312&gt;1990,TYPE(Planungsübersicht!$E312)=1,NOT(Planungsübersicht!$F312="Umsetzung nicht möglich")), Planungsübersicht!C312," ")</f>
        <v xml:space="preserve"> </v>
      </c>
      <c r="C288" s="203" t="str">
        <f>IF(AND(Planungsübersicht!$E312&gt;1990,TYPE(Planungsübersicht!$E312)=1,NOT(Planungsübersicht!$F312="Umsetzung nicht möglich")), Planungsübersicht!D312," ")</f>
        <v xml:space="preserve"> </v>
      </c>
      <c r="D288" s="203" t="str">
        <f>IF(AND(Planungsübersicht!$E312&gt;1990,TYPE(Planungsübersicht!$E312)=1,NOT(Planungsübersicht!$F312="Umsetzung nicht möglich")), Planungsübersicht!E312," ")</f>
        <v xml:space="preserve"> </v>
      </c>
      <c r="E288" s="203" t="str">
        <f>IF(AND(Planungsübersicht!$E312&gt;1990,TYPE(Planungsübersicht!$E312)=1,NOT(Planungsübersicht!$F312="Umsetzung nicht möglich")), Planungsübersicht!F312," ")</f>
        <v xml:space="preserve"> </v>
      </c>
      <c r="F288" s="203" t="str">
        <f>IF(AND(Planungsübersicht!$E312&gt;1990,TYPE(Planungsübersicht!$E312)=1,NOT(Planungsübersicht!$F312="Umsetzung nicht möglich")), Planungsübersicht!G312," ")</f>
        <v xml:space="preserve"> </v>
      </c>
      <c r="G288" s="203" t="str">
        <f>IF(AND(Planungsübersicht!$E312&gt;1990,TYPE(Planungsübersicht!$E312)=1,NOT(Planungsübersicht!$F312="Umsetzung nicht möglich")), Planungsübersicht!H312," ")</f>
        <v xml:space="preserve"> </v>
      </c>
      <c r="H288" s="203" t="str">
        <f>IF(AND(Planungsübersicht!$E312&gt;1990,TYPE(Planungsübersicht!$E312)=1,NOT(Planungsübersicht!$F312="Umsetzung nicht möglich")), MAX(Planungsübersicht!I312:Z312)," ")</f>
        <v xml:space="preserve"> </v>
      </c>
    </row>
    <row r="289" spans="2:8">
      <c r="B289" s="203" t="str">
        <f>IF(AND(Planungsübersicht!$E313&gt;1990,TYPE(Planungsübersicht!$E313)=1,NOT(Planungsübersicht!$F313="Umsetzung nicht möglich")), Planungsübersicht!C313," ")</f>
        <v xml:space="preserve"> </v>
      </c>
      <c r="C289" s="203" t="str">
        <f>IF(AND(Planungsübersicht!$E313&gt;1990,TYPE(Planungsübersicht!$E313)=1,NOT(Planungsübersicht!$F313="Umsetzung nicht möglich")), Planungsübersicht!D313," ")</f>
        <v xml:space="preserve"> </v>
      </c>
      <c r="D289" s="203" t="str">
        <f>IF(AND(Planungsübersicht!$E313&gt;1990,TYPE(Planungsübersicht!$E313)=1,NOT(Planungsübersicht!$F313="Umsetzung nicht möglich")), Planungsübersicht!E313," ")</f>
        <v xml:space="preserve"> </v>
      </c>
      <c r="E289" s="203" t="str">
        <f>IF(AND(Planungsübersicht!$E313&gt;1990,TYPE(Planungsübersicht!$E313)=1,NOT(Planungsübersicht!$F313="Umsetzung nicht möglich")), Planungsübersicht!F313," ")</f>
        <v xml:space="preserve"> </v>
      </c>
      <c r="F289" s="203" t="str">
        <f>IF(AND(Planungsübersicht!$E313&gt;1990,TYPE(Planungsübersicht!$E313)=1,NOT(Planungsübersicht!$F313="Umsetzung nicht möglich")), Planungsübersicht!G313," ")</f>
        <v xml:space="preserve"> </v>
      </c>
      <c r="G289" s="203" t="str">
        <f>IF(AND(Planungsübersicht!$E313&gt;1990,TYPE(Planungsübersicht!$E313)=1,NOT(Planungsübersicht!$F313="Umsetzung nicht möglich")), Planungsübersicht!H313," ")</f>
        <v xml:space="preserve"> </v>
      </c>
      <c r="H289" s="203" t="str">
        <f>IF(AND(Planungsübersicht!$E313&gt;1990,TYPE(Planungsübersicht!$E313)=1,NOT(Planungsübersicht!$F313="Umsetzung nicht möglich")), MAX(Planungsübersicht!I313:Z313)," ")</f>
        <v xml:space="preserve"> </v>
      </c>
    </row>
    <row r="290" spans="2:8">
      <c r="B290" s="203" t="str">
        <f>IF(AND(Planungsübersicht!$E314&gt;1990,TYPE(Planungsübersicht!$E314)=1,NOT(Planungsübersicht!$F314="Umsetzung nicht möglich")), Planungsübersicht!C314," ")</f>
        <v xml:space="preserve"> </v>
      </c>
      <c r="C290" s="203" t="str">
        <f>IF(AND(Planungsübersicht!$E314&gt;1990,TYPE(Planungsübersicht!$E314)=1,NOT(Planungsübersicht!$F314="Umsetzung nicht möglich")), Planungsübersicht!D314," ")</f>
        <v xml:space="preserve"> </v>
      </c>
      <c r="D290" s="203" t="str">
        <f>IF(AND(Planungsübersicht!$E314&gt;1990,TYPE(Planungsübersicht!$E314)=1,NOT(Planungsübersicht!$F314="Umsetzung nicht möglich")), Planungsübersicht!E314," ")</f>
        <v xml:space="preserve"> </v>
      </c>
      <c r="E290" s="203" t="str">
        <f>IF(AND(Planungsübersicht!$E314&gt;1990,TYPE(Planungsübersicht!$E314)=1,NOT(Planungsübersicht!$F314="Umsetzung nicht möglich")), Planungsübersicht!F314," ")</f>
        <v xml:space="preserve"> </v>
      </c>
      <c r="F290" s="203" t="str">
        <f>IF(AND(Planungsübersicht!$E314&gt;1990,TYPE(Planungsübersicht!$E314)=1,NOT(Planungsübersicht!$F314="Umsetzung nicht möglich")), Planungsübersicht!G314," ")</f>
        <v xml:space="preserve"> </v>
      </c>
      <c r="G290" s="203" t="str">
        <f>IF(AND(Planungsübersicht!$E314&gt;1990,TYPE(Planungsübersicht!$E314)=1,NOT(Planungsübersicht!$F314="Umsetzung nicht möglich")), Planungsübersicht!H314," ")</f>
        <v xml:space="preserve"> </v>
      </c>
      <c r="H290" s="203" t="str">
        <f>IF(AND(Planungsübersicht!$E314&gt;1990,TYPE(Planungsübersicht!$E314)=1,NOT(Planungsübersicht!$F314="Umsetzung nicht möglich")), MAX(Planungsübersicht!I314:Z314)," ")</f>
        <v xml:space="preserve"> </v>
      </c>
    </row>
    <row r="291" spans="2:8">
      <c r="B291" s="203" t="str">
        <f>IF(AND(Planungsübersicht!$E315&gt;1990,TYPE(Planungsübersicht!$E315)=1,NOT(Planungsübersicht!$F315="Umsetzung nicht möglich")), Planungsübersicht!C315," ")</f>
        <v xml:space="preserve"> </v>
      </c>
      <c r="C291" s="203" t="str">
        <f>IF(AND(Planungsübersicht!$E315&gt;1990,TYPE(Planungsübersicht!$E315)=1,NOT(Planungsübersicht!$F315="Umsetzung nicht möglich")), Planungsübersicht!D315," ")</f>
        <v xml:space="preserve"> </v>
      </c>
      <c r="D291" s="203" t="str">
        <f>IF(AND(Planungsübersicht!$E315&gt;1990,TYPE(Planungsübersicht!$E315)=1,NOT(Planungsübersicht!$F315="Umsetzung nicht möglich")), Planungsübersicht!E315," ")</f>
        <v xml:space="preserve"> </v>
      </c>
      <c r="E291" s="203" t="str">
        <f>IF(AND(Planungsübersicht!$E315&gt;1990,TYPE(Planungsübersicht!$E315)=1,NOT(Planungsübersicht!$F315="Umsetzung nicht möglich")), Planungsübersicht!F315," ")</f>
        <v xml:space="preserve"> </v>
      </c>
      <c r="F291" s="203" t="str">
        <f>IF(AND(Planungsübersicht!$E315&gt;1990,TYPE(Planungsübersicht!$E315)=1,NOT(Planungsübersicht!$F315="Umsetzung nicht möglich")), Planungsübersicht!G315," ")</f>
        <v xml:space="preserve"> </v>
      </c>
      <c r="G291" s="203" t="str">
        <f>IF(AND(Planungsübersicht!$E315&gt;1990,TYPE(Planungsübersicht!$E315)=1,NOT(Planungsübersicht!$F315="Umsetzung nicht möglich")), Planungsübersicht!H315," ")</f>
        <v xml:space="preserve"> </v>
      </c>
      <c r="H291" s="203" t="str">
        <f>IF(AND(Planungsübersicht!$E315&gt;1990,TYPE(Planungsübersicht!$E315)=1,NOT(Planungsübersicht!$F315="Umsetzung nicht möglich")), MAX(Planungsübersicht!I315:Z315)," ")</f>
        <v xml:space="preserve"> </v>
      </c>
    </row>
    <row r="292" spans="2:8">
      <c r="B292" s="203" t="str">
        <f>IF(AND(Planungsübersicht!$E316&gt;1990,TYPE(Planungsübersicht!$E316)=1,NOT(Planungsübersicht!$F316="Umsetzung nicht möglich")), Planungsübersicht!C316," ")</f>
        <v xml:space="preserve"> </v>
      </c>
      <c r="C292" s="203" t="str">
        <f>IF(AND(Planungsübersicht!$E316&gt;1990,TYPE(Planungsübersicht!$E316)=1,NOT(Planungsübersicht!$F316="Umsetzung nicht möglich")), Planungsübersicht!D316," ")</f>
        <v xml:space="preserve"> </v>
      </c>
      <c r="D292" s="203" t="str">
        <f>IF(AND(Planungsübersicht!$E316&gt;1990,TYPE(Planungsübersicht!$E316)=1,NOT(Planungsübersicht!$F316="Umsetzung nicht möglich")), Planungsübersicht!E316," ")</f>
        <v xml:space="preserve"> </v>
      </c>
      <c r="E292" s="203" t="str">
        <f>IF(AND(Planungsübersicht!$E316&gt;1990,TYPE(Planungsübersicht!$E316)=1,NOT(Planungsübersicht!$F316="Umsetzung nicht möglich")), Planungsübersicht!F316," ")</f>
        <v xml:space="preserve"> </v>
      </c>
      <c r="F292" s="203" t="str">
        <f>IF(AND(Planungsübersicht!$E316&gt;1990,TYPE(Planungsübersicht!$E316)=1,NOT(Planungsübersicht!$F316="Umsetzung nicht möglich")), Planungsübersicht!G316," ")</f>
        <v xml:space="preserve"> </v>
      </c>
      <c r="G292" s="203" t="str">
        <f>IF(AND(Planungsübersicht!$E316&gt;1990,TYPE(Planungsübersicht!$E316)=1,NOT(Planungsübersicht!$F316="Umsetzung nicht möglich")), Planungsübersicht!H316," ")</f>
        <v xml:space="preserve"> </v>
      </c>
      <c r="H292" s="203" t="str">
        <f>IF(AND(Planungsübersicht!$E316&gt;1990,TYPE(Planungsübersicht!$E316)=1,NOT(Planungsübersicht!$F316="Umsetzung nicht möglich")), MAX(Planungsübersicht!I316:Z316)," ")</f>
        <v xml:space="preserve"> </v>
      </c>
    </row>
    <row r="293" spans="2:8">
      <c r="B293" s="203" t="str">
        <f>IF(AND(Planungsübersicht!$E317&gt;1990,TYPE(Planungsübersicht!$E317)=1,NOT(Planungsübersicht!$F317="Umsetzung nicht möglich")), Planungsübersicht!C317," ")</f>
        <v xml:space="preserve"> </v>
      </c>
      <c r="C293" s="203" t="str">
        <f>IF(AND(Planungsübersicht!$E317&gt;1990,TYPE(Planungsübersicht!$E317)=1,NOT(Planungsübersicht!$F317="Umsetzung nicht möglich")), Planungsübersicht!D317," ")</f>
        <v xml:space="preserve"> </v>
      </c>
      <c r="D293" s="203" t="str">
        <f>IF(AND(Planungsübersicht!$E317&gt;1990,TYPE(Planungsübersicht!$E317)=1,NOT(Planungsübersicht!$F317="Umsetzung nicht möglich")), Planungsübersicht!E317," ")</f>
        <v xml:space="preserve"> </v>
      </c>
      <c r="E293" s="203" t="str">
        <f>IF(AND(Planungsübersicht!$E317&gt;1990,TYPE(Planungsübersicht!$E317)=1,NOT(Planungsübersicht!$F317="Umsetzung nicht möglich")), Planungsübersicht!F317," ")</f>
        <v xml:space="preserve"> </v>
      </c>
      <c r="F293" s="203" t="str">
        <f>IF(AND(Planungsübersicht!$E317&gt;1990,TYPE(Planungsübersicht!$E317)=1,NOT(Planungsübersicht!$F317="Umsetzung nicht möglich")), Planungsübersicht!G317," ")</f>
        <v xml:space="preserve"> </v>
      </c>
      <c r="G293" s="203" t="str">
        <f>IF(AND(Planungsübersicht!$E317&gt;1990,TYPE(Planungsübersicht!$E317)=1,NOT(Planungsübersicht!$F317="Umsetzung nicht möglich")), Planungsübersicht!H317," ")</f>
        <v xml:space="preserve"> </v>
      </c>
      <c r="H293" s="203" t="str">
        <f>IF(AND(Planungsübersicht!$E317&gt;1990,TYPE(Planungsübersicht!$E317)=1,NOT(Planungsübersicht!$F317="Umsetzung nicht möglich")), MAX(Planungsübersicht!I317:Z317)," ")</f>
        <v xml:space="preserve"> </v>
      </c>
    </row>
    <row r="294" spans="2:8">
      <c r="B294" s="203" t="str">
        <f>IF(AND(Planungsübersicht!$E318&gt;1990,TYPE(Planungsübersicht!$E318)=1,NOT(Planungsübersicht!$F318="Umsetzung nicht möglich")), Planungsübersicht!C318," ")</f>
        <v xml:space="preserve"> </v>
      </c>
      <c r="C294" s="203" t="str">
        <f>IF(AND(Planungsübersicht!$E318&gt;1990,TYPE(Planungsübersicht!$E318)=1,NOT(Planungsübersicht!$F318="Umsetzung nicht möglich")), Planungsübersicht!D318," ")</f>
        <v xml:space="preserve"> </v>
      </c>
      <c r="D294" s="203" t="str">
        <f>IF(AND(Planungsübersicht!$E318&gt;1990,TYPE(Planungsübersicht!$E318)=1,NOT(Planungsübersicht!$F318="Umsetzung nicht möglich")), Planungsübersicht!E318," ")</f>
        <v xml:space="preserve"> </v>
      </c>
      <c r="E294" s="203" t="str">
        <f>IF(AND(Planungsübersicht!$E318&gt;1990,TYPE(Planungsübersicht!$E318)=1,NOT(Planungsübersicht!$F318="Umsetzung nicht möglich")), Planungsübersicht!F318," ")</f>
        <v xml:space="preserve"> </v>
      </c>
      <c r="F294" s="203" t="str">
        <f>IF(AND(Planungsübersicht!$E318&gt;1990,TYPE(Planungsübersicht!$E318)=1,NOT(Planungsübersicht!$F318="Umsetzung nicht möglich")), Planungsübersicht!G318," ")</f>
        <v xml:space="preserve"> </v>
      </c>
      <c r="G294" s="203" t="str">
        <f>IF(AND(Planungsübersicht!$E318&gt;1990,TYPE(Planungsübersicht!$E318)=1,NOT(Planungsübersicht!$F318="Umsetzung nicht möglich")), Planungsübersicht!H318," ")</f>
        <v xml:space="preserve"> </v>
      </c>
      <c r="H294" s="203" t="str">
        <f>IF(AND(Planungsübersicht!$E318&gt;1990,TYPE(Planungsübersicht!$E318)=1,NOT(Planungsübersicht!$F318="Umsetzung nicht möglich")), MAX(Planungsübersicht!I318:Z318)," ")</f>
        <v xml:space="preserve"> </v>
      </c>
    </row>
    <row r="295" spans="2:8">
      <c r="B295" s="203" t="str">
        <f>IF(AND(Planungsübersicht!$E319&gt;1990,TYPE(Planungsübersicht!$E319)=1,NOT(Planungsübersicht!$F319="Umsetzung nicht möglich")), Planungsübersicht!C319," ")</f>
        <v xml:space="preserve"> </v>
      </c>
      <c r="C295" s="203" t="str">
        <f>IF(AND(Planungsübersicht!$E319&gt;1990,TYPE(Planungsübersicht!$E319)=1,NOT(Planungsübersicht!$F319="Umsetzung nicht möglich")), Planungsübersicht!D319," ")</f>
        <v xml:space="preserve"> </v>
      </c>
      <c r="D295" s="203" t="str">
        <f>IF(AND(Planungsübersicht!$E319&gt;1990,TYPE(Planungsübersicht!$E319)=1,NOT(Planungsübersicht!$F319="Umsetzung nicht möglich")), Planungsübersicht!E319," ")</f>
        <v xml:space="preserve"> </v>
      </c>
      <c r="E295" s="203" t="str">
        <f>IF(AND(Planungsübersicht!$E319&gt;1990,TYPE(Planungsübersicht!$E319)=1,NOT(Planungsübersicht!$F319="Umsetzung nicht möglich")), Planungsübersicht!F319," ")</f>
        <v xml:space="preserve"> </v>
      </c>
      <c r="F295" s="203" t="str">
        <f>IF(AND(Planungsübersicht!$E319&gt;1990,TYPE(Planungsübersicht!$E319)=1,NOT(Planungsübersicht!$F319="Umsetzung nicht möglich")), Planungsübersicht!G319," ")</f>
        <v xml:space="preserve"> </v>
      </c>
      <c r="G295" s="203" t="str">
        <f>IF(AND(Planungsübersicht!$E319&gt;1990,TYPE(Planungsübersicht!$E319)=1,NOT(Planungsübersicht!$F319="Umsetzung nicht möglich")), Planungsübersicht!H319," ")</f>
        <v xml:space="preserve"> </v>
      </c>
      <c r="H295" s="203" t="str">
        <f>IF(AND(Planungsübersicht!$E319&gt;1990,TYPE(Planungsübersicht!$E319)=1,NOT(Planungsübersicht!$F319="Umsetzung nicht möglich")), MAX(Planungsübersicht!I319:Z319)," ")</f>
        <v xml:space="preserve"> </v>
      </c>
    </row>
    <row r="296" spans="2:8">
      <c r="B296" s="203" t="str">
        <f>IF(AND(Planungsübersicht!$E320&gt;1990,TYPE(Planungsübersicht!$E320)=1,NOT(Planungsübersicht!$F320="Umsetzung nicht möglich")), Planungsübersicht!C320," ")</f>
        <v xml:space="preserve"> </v>
      </c>
      <c r="C296" s="203" t="str">
        <f>IF(AND(Planungsübersicht!$E320&gt;1990,TYPE(Planungsübersicht!$E320)=1,NOT(Planungsübersicht!$F320="Umsetzung nicht möglich")), Planungsübersicht!D320," ")</f>
        <v xml:space="preserve"> </v>
      </c>
      <c r="D296" s="203" t="str">
        <f>IF(AND(Planungsübersicht!$E320&gt;1990,TYPE(Planungsübersicht!$E320)=1,NOT(Planungsübersicht!$F320="Umsetzung nicht möglich")), Planungsübersicht!E320," ")</f>
        <v xml:space="preserve"> </v>
      </c>
      <c r="E296" s="203" t="str">
        <f>IF(AND(Planungsübersicht!$E320&gt;1990,TYPE(Planungsübersicht!$E320)=1,NOT(Planungsübersicht!$F320="Umsetzung nicht möglich")), Planungsübersicht!F320," ")</f>
        <v xml:space="preserve"> </v>
      </c>
      <c r="F296" s="203" t="str">
        <f>IF(AND(Planungsübersicht!$E320&gt;1990,TYPE(Planungsübersicht!$E320)=1,NOT(Planungsübersicht!$F320="Umsetzung nicht möglich")), Planungsübersicht!G320," ")</f>
        <v xml:space="preserve"> </v>
      </c>
      <c r="G296" s="203" t="str">
        <f>IF(AND(Planungsübersicht!$E320&gt;1990,TYPE(Planungsübersicht!$E320)=1,NOT(Planungsübersicht!$F320="Umsetzung nicht möglich")), Planungsübersicht!H320," ")</f>
        <v xml:space="preserve"> </v>
      </c>
      <c r="H296" s="203" t="str">
        <f>IF(AND(Planungsübersicht!$E320&gt;1990,TYPE(Planungsübersicht!$E320)=1,NOT(Planungsübersicht!$F320="Umsetzung nicht möglich")), MAX(Planungsübersicht!I320:Z320)," ")</f>
        <v xml:space="preserve"> </v>
      </c>
    </row>
    <row r="297" spans="2:8">
      <c r="B297" s="203" t="str">
        <f>IF(AND(Planungsübersicht!$E343&gt;1990,TYPE(Planungsübersicht!$E343)=1), Planungsübersicht!C343," ")</f>
        <v xml:space="preserve"> </v>
      </c>
      <c r="C297" s="203" t="str">
        <f>IF(AND(Planungsübersicht!$E343&gt;1990,TYPE(Planungsübersicht!$E343)=1), Planungsübersicht!D343," ")</f>
        <v xml:space="preserve"> </v>
      </c>
      <c r="D297" s="203" t="str">
        <f>IF(AND(Planungsübersicht!$E343&gt;1990,TYPE(Planungsübersicht!$E343)=1), Planungsübersicht!E343," ")</f>
        <v xml:space="preserve"> </v>
      </c>
      <c r="E297" s="162" t="str">
        <f>IF(AND(Planungsübersicht!$E343&gt;1990,TYPE(Planungsübersicht!$E343)=1), Planungsübersicht!F343," ")</f>
        <v xml:space="preserve"> </v>
      </c>
      <c r="F297" s="203" t="str">
        <f>IF(AND(Planungsübersicht!$E343&gt;1990,TYPE(Planungsübersicht!$E343)=1), Planungsübersicht!G343," ")</f>
        <v xml:space="preserve"> </v>
      </c>
      <c r="G297" s="203" t="str">
        <f>IF(AND(Planungsübersicht!$E343&gt;1990,TYPE(Planungsübersicht!$E343)=1), Planungsübersicht!H343," ")</f>
        <v xml:space="preserve"> </v>
      </c>
      <c r="H297" s="203" t="str">
        <f>IF(AND(Planungsübersicht!$E343&gt;1990,TYPE(Planungsübersicht!$E343)=1), MAX(Planungsübersicht!I343:Z343)," ")</f>
        <v xml:space="preserve"> </v>
      </c>
    </row>
    <row r="298" spans="2:8">
      <c r="B298" s="203" t="str">
        <f>IF(AND(Planungsübersicht!$E344&gt;1990,TYPE(Planungsübersicht!$E344)=1), Planungsübersicht!C344," ")</f>
        <v xml:space="preserve"> </v>
      </c>
      <c r="C298" s="203" t="str">
        <f>IF(AND(Planungsübersicht!$E344&gt;1990,TYPE(Planungsübersicht!$E344)=1), Planungsübersicht!D344," ")</f>
        <v xml:space="preserve"> </v>
      </c>
      <c r="D298" s="203" t="str">
        <f>IF(AND(Planungsübersicht!$E344&gt;1990,TYPE(Planungsübersicht!$E344)=1), Planungsübersicht!E344," ")</f>
        <v xml:space="preserve"> </v>
      </c>
      <c r="E298" s="162" t="str">
        <f>IF(AND(Planungsübersicht!$E344&gt;1990,TYPE(Planungsübersicht!$E344)=1), Planungsübersicht!F344," ")</f>
        <v xml:space="preserve"> </v>
      </c>
      <c r="F298" s="203" t="str">
        <f>IF(AND(Planungsübersicht!$E344&gt;1990,TYPE(Planungsübersicht!$E344)=1), Planungsübersicht!G344," ")</f>
        <v xml:space="preserve"> </v>
      </c>
      <c r="G298" s="203" t="str">
        <f>IF(AND(Planungsübersicht!$E344&gt;1990,TYPE(Planungsübersicht!$E344)=1), Planungsübersicht!H344," ")</f>
        <v xml:space="preserve"> </v>
      </c>
      <c r="H298" s="203" t="str">
        <f>IF(AND(Planungsübersicht!$E344&gt;1990,TYPE(Planungsübersicht!$E344)=1), MAX(Planungsübersicht!I344:Z344)," ")</f>
        <v xml:space="preserve"> </v>
      </c>
    </row>
  </sheetData>
  <autoFilter ref="B5:H298" xr:uid="{00000000-0009-0000-0000-000001000000}"/>
  <dataConsolidate/>
  <customSheetViews>
    <customSheetView guid="{A6AA0E88-0E45-4814-B902-F1105CB400F0}" showAutoFilter="1">
      <selection activeCell="N14" sqref="N14"/>
      <pageMargins left="0.7" right="0.7" top="0.78740157499999996" bottom="0.78740157499999996" header="0.3" footer="0.3"/>
      <autoFilter ref="B1:H1" xr:uid="{00000000-0000-0000-0000-000000000000}"/>
    </customSheetView>
  </customSheetViews>
  <mergeCells count="2">
    <mergeCell ref="C3:H3"/>
    <mergeCell ref="C4:H4"/>
  </mergeCells>
  <phoneticPr fontId="70" type="noConversion"/>
  <conditionalFormatting sqref="B6:H298">
    <cfRule type="cellIs" dxfId="25" priority="20" stopIfTrue="1" operator="notEqual">
      <formula>" "</formula>
    </cfRule>
  </conditionalFormatting>
  <conditionalFormatting sqref="E6:E298">
    <cfRule type="expression" dxfId="24" priority="1">
      <formula>NOT(ISERROR(SEARCH("bisher nicht",E6)))</formula>
    </cfRule>
    <cfRule type="expression" dxfId="23" priority="2">
      <formula>NOT(ISERROR(SEARCH("umgesetzt",E6)))</formula>
    </cfRule>
    <cfRule type="expression" dxfId="22" priority="3">
      <formula>NOT(ISERROR(SEARCH("wird laufend umgesetzt",E6)))</formula>
    </cfRule>
    <cfRule type="expression" dxfId="21" priority="12">
      <formula>NOT(ISERROR(SEARCH("Umsetzung nicht möglich",E6)))</formula>
    </cfRule>
    <cfRule type="expression" dxfId="20" priority="13">
      <formula>NOT(ISERROR(SEARCH("noch offen",E6)))</formula>
    </cfRule>
    <cfRule type="expression" priority="14">
      <formula>NOT(ISERROR(SEARCH("umgesetzt",E6)))</formula>
    </cfRule>
    <cfRule type="expression" dxfId="19" priority="15">
      <formula>NOT(ISERROR(SEARCH("umgesetzt",E6)))</formula>
    </cfRule>
    <cfRule type="expression" dxfId="18" priority="16">
      <formula>NOT(ISERROR(SEARCH("zukünftiger Termin",E6)))</formula>
    </cfRule>
    <cfRule type="expression" dxfId="17" priority="17">
      <formula>NOT(ISERROR(SEARCH("zukünftiger Termin",E6)))</formula>
    </cfRule>
    <cfRule type="expression" dxfId="16" priority="18">
      <formula>NOT(ISERROR(SEARCH("zukünftiger Termin",E6)))</formula>
    </cfRule>
    <cfRule type="expression" dxfId="15" priority="19">
      <formula>NOT(ISERROR(SEARCH("in Umsetzung",E6)))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BA301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P7" sqref="P7"/>
    </sheetView>
  </sheetViews>
  <sheetFormatPr baseColWidth="10" defaultColWidth="10.7109375" defaultRowHeight="12.75"/>
  <cols>
    <col min="1" max="1" width="1.7109375" style="115" customWidth="1"/>
    <col min="2" max="2" width="15.42578125" style="115" bestFit="1" customWidth="1"/>
    <col min="3" max="3" width="16.7109375" style="115" bestFit="1" customWidth="1"/>
    <col min="4" max="6" width="12.7109375" style="115" bestFit="1" customWidth="1"/>
    <col min="7" max="17" width="11.7109375" style="115" customWidth="1"/>
    <col min="18" max="53" width="10.7109375" style="4"/>
    <col min="54" max="16384" width="10.7109375" style="115"/>
  </cols>
  <sheetData>
    <row r="1" spans="1:5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53" ht="27">
      <c r="A2" s="4"/>
      <c r="B2" s="204" t="s">
        <v>34</v>
      </c>
      <c r="C2" s="47"/>
      <c r="D2" s="47"/>
      <c r="E2" s="11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53" s="122" customFormat="1" ht="18">
      <c r="A3" s="117"/>
      <c r="B3" s="118"/>
      <c r="C3" s="119" t="s">
        <v>119</v>
      </c>
      <c r="D3" s="120">
        <f>Planungsübersicht!G13</f>
        <v>2011</v>
      </c>
      <c r="E3" s="120">
        <f>D3+1</f>
        <v>2012</v>
      </c>
      <c r="F3" s="120">
        <f t="shared" ref="F3:AU3" si="0">E3+1</f>
        <v>2013</v>
      </c>
      <c r="G3" s="120">
        <f t="shared" si="0"/>
        <v>2014</v>
      </c>
      <c r="H3" s="120">
        <f t="shared" si="0"/>
        <v>2015</v>
      </c>
      <c r="I3" s="120">
        <f t="shared" si="0"/>
        <v>2016</v>
      </c>
      <c r="J3" s="120">
        <f t="shared" si="0"/>
        <v>2017</v>
      </c>
      <c r="K3" s="120">
        <f t="shared" si="0"/>
        <v>2018</v>
      </c>
      <c r="L3" s="120">
        <f t="shared" si="0"/>
        <v>2019</v>
      </c>
      <c r="M3" s="120">
        <f t="shared" si="0"/>
        <v>2020</v>
      </c>
      <c r="N3" s="120">
        <f t="shared" si="0"/>
        <v>2021</v>
      </c>
      <c r="O3" s="120">
        <f t="shared" si="0"/>
        <v>2022</v>
      </c>
      <c r="P3" s="120">
        <f t="shared" si="0"/>
        <v>2023</v>
      </c>
      <c r="Q3" s="120">
        <f t="shared" si="0"/>
        <v>2024</v>
      </c>
      <c r="R3" s="120">
        <f t="shared" si="0"/>
        <v>2025</v>
      </c>
      <c r="S3" s="120">
        <f t="shared" si="0"/>
        <v>2026</v>
      </c>
      <c r="T3" s="120">
        <f t="shared" si="0"/>
        <v>2027</v>
      </c>
      <c r="U3" s="120">
        <f t="shared" si="0"/>
        <v>2028</v>
      </c>
      <c r="V3" s="120">
        <f t="shared" si="0"/>
        <v>2029</v>
      </c>
      <c r="W3" s="120">
        <f t="shared" si="0"/>
        <v>2030</v>
      </c>
      <c r="X3" s="120">
        <f t="shared" si="0"/>
        <v>2031</v>
      </c>
      <c r="Y3" s="120">
        <f t="shared" si="0"/>
        <v>2032</v>
      </c>
      <c r="Z3" s="120">
        <f t="shared" si="0"/>
        <v>2033</v>
      </c>
      <c r="AA3" s="120">
        <f t="shared" si="0"/>
        <v>2034</v>
      </c>
      <c r="AB3" s="120">
        <f t="shared" si="0"/>
        <v>2035</v>
      </c>
      <c r="AC3" s="120">
        <f t="shared" si="0"/>
        <v>2036</v>
      </c>
      <c r="AD3" s="120">
        <f t="shared" si="0"/>
        <v>2037</v>
      </c>
      <c r="AE3" s="120">
        <f t="shared" si="0"/>
        <v>2038</v>
      </c>
      <c r="AF3" s="120">
        <f t="shared" si="0"/>
        <v>2039</v>
      </c>
      <c r="AG3" s="120">
        <f t="shared" si="0"/>
        <v>2040</v>
      </c>
      <c r="AH3" s="120">
        <f t="shared" si="0"/>
        <v>2041</v>
      </c>
      <c r="AI3" s="120">
        <f t="shared" si="0"/>
        <v>2042</v>
      </c>
      <c r="AJ3" s="120">
        <f t="shared" si="0"/>
        <v>2043</v>
      </c>
      <c r="AK3" s="120">
        <f t="shared" si="0"/>
        <v>2044</v>
      </c>
      <c r="AL3" s="120">
        <f t="shared" si="0"/>
        <v>2045</v>
      </c>
      <c r="AM3" s="120">
        <f t="shared" si="0"/>
        <v>2046</v>
      </c>
      <c r="AN3" s="120">
        <f t="shared" si="0"/>
        <v>2047</v>
      </c>
      <c r="AO3" s="120">
        <f t="shared" si="0"/>
        <v>2048</v>
      </c>
      <c r="AP3" s="120">
        <f t="shared" si="0"/>
        <v>2049</v>
      </c>
      <c r="AQ3" s="120">
        <f t="shared" si="0"/>
        <v>2050</v>
      </c>
      <c r="AR3" s="120">
        <f t="shared" si="0"/>
        <v>2051</v>
      </c>
      <c r="AS3" s="120">
        <f t="shared" si="0"/>
        <v>2052</v>
      </c>
      <c r="AT3" s="120">
        <f t="shared" si="0"/>
        <v>2053</v>
      </c>
      <c r="AU3" s="120">
        <f t="shared" si="0"/>
        <v>2054</v>
      </c>
      <c r="AV3" s="121"/>
      <c r="AW3" s="121"/>
      <c r="AX3" s="121"/>
      <c r="AY3" s="121"/>
      <c r="AZ3" s="121"/>
      <c r="BA3" s="121"/>
    </row>
    <row r="4" spans="1:53" s="123" customFormat="1" ht="6" customHeight="1" thickBot="1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</row>
    <row r="5" spans="1:53">
      <c r="A5" s="124"/>
      <c r="B5" s="1" t="s">
        <v>120</v>
      </c>
      <c r="C5" s="326" t="s">
        <v>150</v>
      </c>
      <c r="D5" s="9">
        <v>118026</v>
      </c>
      <c r="E5" s="9">
        <v>116733</v>
      </c>
      <c r="F5" s="9">
        <v>115150</v>
      </c>
      <c r="G5" s="9">
        <v>116520</v>
      </c>
      <c r="H5" s="9">
        <v>118942</v>
      </c>
      <c r="I5" s="9">
        <v>129653</v>
      </c>
      <c r="J5" s="9">
        <v>116463</v>
      </c>
      <c r="K5" s="9">
        <v>90360</v>
      </c>
      <c r="L5" s="9">
        <v>91455</v>
      </c>
      <c r="M5" s="9">
        <v>77552</v>
      </c>
      <c r="N5" s="9">
        <v>84010</v>
      </c>
      <c r="O5" s="9">
        <v>84642</v>
      </c>
      <c r="P5" s="9">
        <v>86221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10"/>
    </row>
    <row r="6" spans="1:53">
      <c r="A6" s="124"/>
      <c r="B6" s="2" t="s">
        <v>135</v>
      </c>
      <c r="C6" s="13" t="s">
        <v>151</v>
      </c>
      <c r="D6" s="11">
        <v>15119</v>
      </c>
      <c r="E6" s="11">
        <v>13308</v>
      </c>
      <c r="F6" s="11">
        <v>13864</v>
      </c>
      <c r="G6" s="11">
        <v>12937</v>
      </c>
      <c r="H6" s="11">
        <v>14468</v>
      </c>
      <c r="I6" s="11">
        <v>13283</v>
      </c>
      <c r="J6" s="11">
        <v>14001</v>
      </c>
      <c r="K6" s="11">
        <v>13188</v>
      </c>
      <c r="L6" s="11">
        <v>11612</v>
      </c>
      <c r="M6" s="11">
        <v>16361</v>
      </c>
      <c r="N6" s="11">
        <v>13253</v>
      </c>
      <c r="O6" s="11">
        <v>12150</v>
      </c>
      <c r="P6" s="11">
        <v>13267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2"/>
    </row>
    <row r="7" spans="1:53">
      <c r="A7" s="124"/>
      <c r="B7" s="2" t="s">
        <v>136</v>
      </c>
      <c r="C7" s="13" t="s">
        <v>152</v>
      </c>
      <c r="D7" s="11">
        <v>39503</v>
      </c>
      <c r="E7" s="11">
        <v>35240</v>
      </c>
      <c r="F7" s="11">
        <v>38920</v>
      </c>
      <c r="G7" s="11">
        <v>36894</v>
      </c>
      <c r="H7" s="11">
        <v>28516</v>
      </c>
      <c r="I7" s="11">
        <v>39100</v>
      </c>
      <c r="J7" s="11">
        <v>36211</v>
      </c>
      <c r="K7" s="11">
        <v>32600</v>
      </c>
      <c r="L7" s="11">
        <v>32900</v>
      </c>
      <c r="M7" s="11">
        <v>34500</v>
      </c>
      <c r="N7" s="11">
        <v>34580</v>
      </c>
      <c r="O7" s="11">
        <v>34660</v>
      </c>
      <c r="P7" s="11">
        <v>34300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2"/>
    </row>
    <row r="8" spans="1:53" s="122" customFormat="1" ht="18" customHeight="1" thickBot="1">
      <c r="A8" s="117"/>
      <c r="B8" s="3"/>
      <c r="C8" s="125" t="s">
        <v>127</v>
      </c>
      <c r="D8" s="126">
        <f>SUM(D5:D7)</f>
        <v>172648</v>
      </c>
      <c r="E8" s="126">
        <f>SUM(E5:E7)</f>
        <v>165281</v>
      </c>
      <c r="F8" s="126">
        <f t="shared" ref="F8:Q8" si="1">SUM(F5:F7)</f>
        <v>167934</v>
      </c>
      <c r="G8" s="126">
        <f t="shared" si="1"/>
        <v>166351</v>
      </c>
      <c r="H8" s="126">
        <f t="shared" si="1"/>
        <v>161926</v>
      </c>
      <c r="I8" s="126">
        <f t="shared" si="1"/>
        <v>182036</v>
      </c>
      <c r="J8" s="126">
        <f t="shared" si="1"/>
        <v>166675</v>
      </c>
      <c r="K8" s="126">
        <f t="shared" si="1"/>
        <v>136148</v>
      </c>
      <c r="L8" s="126">
        <f>SUM(L5:L7)</f>
        <v>135967</v>
      </c>
      <c r="M8" s="126">
        <f t="shared" si="1"/>
        <v>128413</v>
      </c>
      <c r="N8" s="126">
        <f t="shared" si="1"/>
        <v>131843</v>
      </c>
      <c r="O8" s="126">
        <f t="shared" si="1"/>
        <v>131452</v>
      </c>
      <c r="P8" s="126">
        <f t="shared" si="1"/>
        <v>133788</v>
      </c>
      <c r="Q8" s="126">
        <f t="shared" si="1"/>
        <v>0</v>
      </c>
      <c r="R8" s="126">
        <f t="shared" ref="R8:AU8" si="2">SUM(R5:R7)</f>
        <v>0</v>
      </c>
      <c r="S8" s="126">
        <f t="shared" si="2"/>
        <v>0</v>
      </c>
      <c r="T8" s="126">
        <f t="shared" si="2"/>
        <v>0</v>
      </c>
      <c r="U8" s="126">
        <f t="shared" si="2"/>
        <v>0</v>
      </c>
      <c r="V8" s="126">
        <f t="shared" si="2"/>
        <v>0</v>
      </c>
      <c r="W8" s="126">
        <f t="shared" si="2"/>
        <v>0</v>
      </c>
      <c r="X8" s="126">
        <f t="shared" si="2"/>
        <v>0</v>
      </c>
      <c r="Y8" s="126">
        <f t="shared" si="2"/>
        <v>0</v>
      </c>
      <c r="Z8" s="126">
        <f t="shared" si="2"/>
        <v>0</v>
      </c>
      <c r="AA8" s="126">
        <f t="shared" si="2"/>
        <v>0</v>
      </c>
      <c r="AB8" s="126">
        <f t="shared" si="2"/>
        <v>0</v>
      </c>
      <c r="AC8" s="126">
        <f t="shared" si="2"/>
        <v>0</v>
      </c>
      <c r="AD8" s="126">
        <f t="shared" si="2"/>
        <v>0</v>
      </c>
      <c r="AE8" s="126">
        <f t="shared" si="2"/>
        <v>0</v>
      </c>
      <c r="AF8" s="126">
        <f t="shared" si="2"/>
        <v>0</v>
      </c>
      <c r="AG8" s="126">
        <f t="shared" si="2"/>
        <v>0</v>
      </c>
      <c r="AH8" s="126">
        <f t="shared" si="2"/>
        <v>0</v>
      </c>
      <c r="AI8" s="126">
        <f t="shared" si="2"/>
        <v>0</v>
      </c>
      <c r="AJ8" s="126">
        <f t="shared" si="2"/>
        <v>0</v>
      </c>
      <c r="AK8" s="126">
        <f t="shared" si="2"/>
        <v>0</v>
      </c>
      <c r="AL8" s="126">
        <f t="shared" si="2"/>
        <v>0</v>
      </c>
      <c r="AM8" s="126">
        <f t="shared" si="2"/>
        <v>0</v>
      </c>
      <c r="AN8" s="126">
        <f t="shared" si="2"/>
        <v>0</v>
      </c>
      <c r="AO8" s="126">
        <f t="shared" si="2"/>
        <v>0</v>
      </c>
      <c r="AP8" s="126">
        <f t="shared" si="2"/>
        <v>0</v>
      </c>
      <c r="AQ8" s="126">
        <f t="shared" si="2"/>
        <v>0</v>
      </c>
      <c r="AR8" s="126">
        <f t="shared" si="2"/>
        <v>0</v>
      </c>
      <c r="AS8" s="126">
        <f t="shared" si="2"/>
        <v>0</v>
      </c>
      <c r="AT8" s="126">
        <f t="shared" si="2"/>
        <v>0</v>
      </c>
      <c r="AU8" s="127">
        <f t="shared" si="2"/>
        <v>0</v>
      </c>
      <c r="AV8" s="121"/>
      <c r="AW8" s="121"/>
      <c r="AX8" s="121"/>
      <c r="AY8" s="121"/>
      <c r="AZ8" s="121"/>
      <c r="BA8" s="121"/>
    </row>
    <row r="9" spans="1:53" ht="6" customHeight="1" thickBot="1">
      <c r="A9" s="124"/>
      <c r="B9" s="4"/>
      <c r="C9" s="4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</row>
    <row r="10" spans="1:53">
      <c r="A10" s="124"/>
      <c r="B10" s="5" t="s">
        <v>121</v>
      </c>
      <c r="C10" s="326" t="s">
        <v>150</v>
      </c>
      <c r="D10" s="14">
        <v>51012</v>
      </c>
      <c r="E10" s="14">
        <v>52394</v>
      </c>
      <c r="F10" s="14">
        <v>57347</v>
      </c>
      <c r="G10" s="14">
        <v>45287</v>
      </c>
      <c r="H10" s="14">
        <v>48556</v>
      </c>
      <c r="I10" s="14">
        <v>47302</v>
      </c>
      <c r="J10" s="14">
        <v>45829</v>
      </c>
      <c r="K10" s="14">
        <v>41789</v>
      </c>
      <c r="L10" s="14">
        <v>42400</v>
      </c>
      <c r="M10" s="14">
        <v>36686</v>
      </c>
      <c r="N10" s="14">
        <v>47960</v>
      </c>
      <c r="O10" s="14">
        <v>48455</v>
      </c>
      <c r="P10" s="14">
        <v>48774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5"/>
    </row>
    <row r="11" spans="1:53">
      <c r="A11" s="124"/>
      <c r="B11" s="6" t="s">
        <v>123</v>
      </c>
      <c r="C11" s="13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7"/>
    </row>
    <row r="12" spans="1:53">
      <c r="A12" s="124"/>
      <c r="B12" s="6" t="s">
        <v>124</v>
      </c>
      <c r="C12" s="13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7"/>
    </row>
    <row r="13" spans="1:53" ht="9.75" customHeight="1">
      <c r="A13" s="124"/>
      <c r="B13" s="6"/>
      <c r="C13" s="129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1"/>
    </row>
    <row r="14" spans="1:53">
      <c r="A14" s="124"/>
      <c r="B14" s="6" t="s">
        <v>122</v>
      </c>
      <c r="C14" s="13" t="s">
        <v>152</v>
      </c>
      <c r="D14" s="18">
        <v>408</v>
      </c>
      <c r="E14" s="18">
        <v>453</v>
      </c>
      <c r="F14" s="18">
        <v>458</v>
      </c>
      <c r="G14" s="18">
        <v>314</v>
      </c>
      <c r="H14" s="18">
        <v>364</v>
      </c>
      <c r="I14" s="18">
        <v>396</v>
      </c>
      <c r="J14" s="18">
        <v>365</v>
      </c>
      <c r="K14" s="18">
        <v>372</v>
      </c>
      <c r="L14" s="18">
        <v>353</v>
      </c>
      <c r="M14" s="18">
        <v>319</v>
      </c>
      <c r="N14" s="18">
        <v>432</v>
      </c>
      <c r="O14" s="18">
        <v>364</v>
      </c>
      <c r="P14" s="18">
        <v>300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9"/>
    </row>
    <row r="15" spans="1:53">
      <c r="A15" s="4"/>
      <c r="B15" s="6" t="s">
        <v>125</v>
      </c>
      <c r="C15" s="13" t="s">
        <v>153</v>
      </c>
      <c r="D15" s="18">
        <v>56</v>
      </c>
      <c r="E15" s="18">
        <v>55</v>
      </c>
      <c r="F15" s="18">
        <v>64</v>
      </c>
      <c r="G15" s="18">
        <v>52</v>
      </c>
      <c r="H15" s="18">
        <v>51</v>
      </c>
      <c r="I15" s="18">
        <v>59</v>
      </c>
      <c r="J15" s="18">
        <v>53</v>
      </c>
      <c r="K15" s="18">
        <v>53</v>
      </c>
      <c r="L15" s="18">
        <v>59</v>
      </c>
      <c r="M15" s="18">
        <v>57</v>
      </c>
      <c r="N15" s="18">
        <v>56</v>
      </c>
      <c r="O15" s="18">
        <v>48</v>
      </c>
      <c r="P15" s="18">
        <v>49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9"/>
    </row>
    <row r="16" spans="1:53">
      <c r="A16" s="124"/>
      <c r="B16" s="6" t="s">
        <v>126</v>
      </c>
      <c r="C16" s="13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9"/>
    </row>
    <row r="17" spans="1:53" s="122" customFormat="1" ht="18.75" customHeight="1" thickBot="1">
      <c r="A17" s="117"/>
      <c r="B17" s="7"/>
      <c r="C17" s="132" t="s">
        <v>116</v>
      </c>
      <c r="D17" s="133">
        <f>(D10+D11+D12)*11+(D14+D15+D16)*1000</f>
        <v>1025132</v>
      </c>
      <c r="E17" s="133">
        <f t="shared" ref="E17:Q17" si="3">(E10+E11+E12)*11+(E14+E15+E16)*1000</f>
        <v>1084334</v>
      </c>
      <c r="F17" s="133">
        <f t="shared" si="3"/>
        <v>1152817</v>
      </c>
      <c r="G17" s="133">
        <f t="shared" si="3"/>
        <v>864157</v>
      </c>
      <c r="H17" s="133">
        <f t="shared" si="3"/>
        <v>949116</v>
      </c>
      <c r="I17" s="133">
        <f t="shared" si="3"/>
        <v>975322</v>
      </c>
      <c r="J17" s="133">
        <f t="shared" si="3"/>
        <v>922119</v>
      </c>
      <c r="K17" s="133">
        <f t="shared" si="3"/>
        <v>884679</v>
      </c>
      <c r="L17" s="133">
        <f t="shared" si="3"/>
        <v>878400</v>
      </c>
      <c r="M17" s="133">
        <f t="shared" si="3"/>
        <v>779546</v>
      </c>
      <c r="N17" s="133">
        <f t="shared" si="3"/>
        <v>1015560</v>
      </c>
      <c r="O17" s="133">
        <f t="shared" si="3"/>
        <v>945005</v>
      </c>
      <c r="P17" s="133">
        <f t="shared" si="3"/>
        <v>885514</v>
      </c>
      <c r="Q17" s="133">
        <f t="shared" si="3"/>
        <v>0</v>
      </c>
      <c r="R17" s="133">
        <f t="shared" ref="R17:AU17" si="4">(R10+R11+R12)*11+(R14+R15+R16)*1000</f>
        <v>0</v>
      </c>
      <c r="S17" s="133">
        <f t="shared" si="4"/>
        <v>0</v>
      </c>
      <c r="T17" s="133">
        <f t="shared" si="4"/>
        <v>0</v>
      </c>
      <c r="U17" s="133">
        <f t="shared" si="4"/>
        <v>0</v>
      </c>
      <c r="V17" s="133">
        <f t="shared" si="4"/>
        <v>0</v>
      </c>
      <c r="W17" s="133">
        <f t="shared" si="4"/>
        <v>0</v>
      </c>
      <c r="X17" s="133">
        <f t="shared" si="4"/>
        <v>0</v>
      </c>
      <c r="Y17" s="133">
        <f t="shared" si="4"/>
        <v>0</v>
      </c>
      <c r="Z17" s="133">
        <f t="shared" si="4"/>
        <v>0</v>
      </c>
      <c r="AA17" s="133">
        <f t="shared" si="4"/>
        <v>0</v>
      </c>
      <c r="AB17" s="133">
        <f t="shared" si="4"/>
        <v>0</v>
      </c>
      <c r="AC17" s="133">
        <f t="shared" si="4"/>
        <v>0</v>
      </c>
      <c r="AD17" s="133">
        <f t="shared" si="4"/>
        <v>0</v>
      </c>
      <c r="AE17" s="133">
        <f t="shared" si="4"/>
        <v>0</v>
      </c>
      <c r="AF17" s="133">
        <f t="shared" si="4"/>
        <v>0</v>
      </c>
      <c r="AG17" s="133">
        <f t="shared" si="4"/>
        <v>0</v>
      </c>
      <c r="AH17" s="133">
        <f t="shared" si="4"/>
        <v>0</v>
      </c>
      <c r="AI17" s="133">
        <f t="shared" si="4"/>
        <v>0</v>
      </c>
      <c r="AJ17" s="133">
        <f t="shared" si="4"/>
        <v>0</v>
      </c>
      <c r="AK17" s="133">
        <f t="shared" si="4"/>
        <v>0</v>
      </c>
      <c r="AL17" s="133">
        <f t="shared" si="4"/>
        <v>0</v>
      </c>
      <c r="AM17" s="133">
        <f t="shared" si="4"/>
        <v>0</v>
      </c>
      <c r="AN17" s="133">
        <f t="shared" si="4"/>
        <v>0</v>
      </c>
      <c r="AO17" s="133">
        <f t="shared" si="4"/>
        <v>0</v>
      </c>
      <c r="AP17" s="133">
        <f t="shared" si="4"/>
        <v>0</v>
      </c>
      <c r="AQ17" s="133">
        <f t="shared" si="4"/>
        <v>0</v>
      </c>
      <c r="AR17" s="133">
        <f t="shared" si="4"/>
        <v>0</v>
      </c>
      <c r="AS17" s="133">
        <f t="shared" si="4"/>
        <v>0</v>
      </c>
      <c r="AT17" s="133">
        <f t="shared" si="4"/>
        <v>0</v>
      </c>
      <c r="AU17" s="134">
        <f t="shared" si="4"/>
        <v>0</v>
      </c>
      <c r="AV17" s="121"/>
      <c r="AW17" s="121"/>
      <c r="AX17" s="121"/>
      <c r="AY17" s="121"/>
      <c r="AZ17" s="121"/>
      <c r="BA17" s="121"/>
    </row>
    <row r="18" spans="1:53" ht="7.5" customHeight="1" thickBot="1">
      <c r="A18" s="4"/>
      <c r="B18" s="4"/>
      <c r="C18" s="4"/>
      <c r="D18" s="124"/>
      <c r="E18" s="124"/>
      <c r="F18" s="124"/>
      <c r="G18" s="124"/>
      <c r="H18" s="124"/>
      <c r="I18" s="124"/>
      <c r="J18" s="124"/>
      <c r="K18" s="124"/>
      <c r="L18" s="4"/>
      <c r="M18" s="4"/>
      <c r="N18" s="4"/>
      <c r="O18" s="4"/>
      <c r="P18" s="4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</row>
    <row r="19" spans="1:53" s="137" customFormat="1">
      <c r="A19" s="135"/>
      <c r="B19" s="136" t="s">
        <v>129</v>
      </c>
      <c r="C19" s="20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10"/>
      <c r="AV19" s="135"/>
      <c r="AW19" s="135"/>
      <c r="AX19" s="135"/>
      <c r="AY19" s="135"/>
      <c r="AZ19" s="135"/>
      <c r="BA19" s="135"/>
    </row>
    <row r="20" spans="1:53" s="137" customFormat="1" ht="16.5">
      <c r="A20" s="138"/>
      <c r="B20" s="139" t="s">
        <v>130</v>
      </c>
      <c r="C20" s="2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2"/>
      <c r="AV20" s="135"/>
      <c r="AW20" s="135"/>
      <c r="AX20" s="135"/>
      <c r="AY20" s="135"/>
      <c r="AZ20" s="135"/>
      <c r="BA20" s="135"/>
    </row>
    <row r="21" spans="1:53" s="137" customFormat="1">
      <c r="A21" s="135"/>
      <c r="B21" s="139" t="s">
        <v>131</v>
      </c>
      <c r="C21" s="21"/>
      <c r="D21" s="11"/>
      <c r="E21" s="11"/>
      <c r="F21" s="11"/>
      <c r="G21" s="11"/>
      <c r="H21" s="11"/>
      <c r="I21" s="11"/>
      <c r="J21" s="230">
        <v>19691</v>
      </c>
      <c r="K21" s="230">
        <v>22625</v>
      </c>
      <c r="L21" s="230">
        <v>21246</v>
      </c>
      <c r="M21" s="11">
        <v>21830</v>
      </c>
      <c r="N21" s="11">
        <v>19778</v>
      </c>
      <c r="O21" s="11">
        <v>22567</v>
      </c>
      <c r="P21" s="11">
        <v>20398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2"/>
      <c r="AV21" s="135"/>
      <c r="AW21" s="135"/>
      <c r="AX21" s="135"/>
      <c r="AY21" s="135"/>
      <c r="AZ21" s="135"/>
      <c r="BA21" s="135"/>
    </row>
    <row r="22" spans="1:53" s="122" customFormat="1" ht="18.75" customHeight="1" thickBot="1">
      <c r="A22" s="117"/>
      <c r="B22" s="8"/>
      <c r="C22" s="140" t="s">
        <v>132</v>
      </c>
      <c r="D22" s="141">
        <f>SUM(D19:D21)</f>
        <v>0</v>
      </c>
      <c r="E22" s="141">
        <f t="shared" ref="E22:P22" si="5">SUM(E19:E21)</f>
        <v>0</v>
      </c>
      <c r="F22" s="141">
        <f t="shared" si="5"/>
        <v>0</v>
      </c>
      <c r="G22" s="141">
        <f t="shared" si="5"/>
        <v>0</v>
      </c>
      <c r="H22" s="141">
        <f t="shared" si="5"/>
        <v>0</v>
      </c>
      <c r="I22" s="141">
        <f t="shared" si="5"/>
        <v>0</v>
      </c>
      <c r="J22" s="141">
        <f>SUM(J19:J21)</f>
        <v>19691</v>
      </c>
      <c r="K22" s="141">
        <f t="shared" si="5"/>
        <v>22625</v>
      </c>
      <c r="L22" s="141">
        <f t="shared" si="5"/>
        <v>21246</v>
      </c>
      <c r="M22" s="141">
        <f t="shared" si="5"/>
        <v>21830</v>
      </c>
      <c r="N22" s="141">
        <f t="shared" si="5"/>
        <v>19778</v>
      </c>
      <c r="O22" s="141">
        <f t="shared" si="5"/>
        <v>22567</v>
      </c>
      <c r="P22" s="141">
        <f t="shared" si="5"/>
        <v>20398</v>
      </c>
      <c r="Q22" s="141">
        <f>SUM(Q19:Q21)</f>
        <v>0</v>
      </c>
      <c r="R22" s="141">
        <f t="shared" ref="R22:AU22" si="6">SUM(R19:R21)</f>
        <v>0</v>
      </c>
      <c r="S22" s="141">
        <f t="shared" si="6"/>
        <v>0</v>
      </c>
      <c r="T22" s="141">
        <f t="shared" si="6"/>
        <v>0</v>
      </c>
      <c r="U22" s="141">
        <f t="shared" si="6"/>
        <v>0</v>
      </c>
      <c r="V22" s="141">
        <f t="shared" si="6"/>
        <v>0</v>
      </c>
      <c r="W22" s="141">
        <f t="shared" si="6"/>
        <v>0</v>
      </c>
      <c r="X22" s="141">
        <f t="shared" si="6"/>
        <v>0</v>
      </c>
      <c r="Y22" s="141">
        <f t="shared" si="6"/>
        <v>0</v>
      </c>
      <c r="Z22" s="141">
        <f t="shared" si="6"/>
        <v>0</v>
      </c>
      <c r="AA22" s="141">
        <f t="shared" si="6"/>
        <v>0</v>
      </c>
      <c r="AB22" s="141">
        <f t="shared" si="6"/>
        <v>0</v>
      </c>
      <c r="AC22" s="141">
        <f t="shared" si="6"/>
        <v>0</v>
      </c>
      <c r="AD22" s="141">
        <f t="shared" si="6"/>
        <v>0</v>
      </c>
      <c r="AE22" s="141">
        <f t="shared" si="6"/>
        <v>0</v>
      </c>
      <c r="AF22" s="141">
        <f t="shared" si="6"/>
        <v>0</v>
      </c>
      <c r="AG22" s="141">
        <f t="shared" si="6"/>
        <v>0</v>
      </c>
      <c r="AH22" s="141">
        <f t="shared" si="6"/>
        <v>0</v>
      </c>
      <c r="AI22" s="141">
        <f t="shared" si="6"/>
        <v>0</v>
      </c>
      <c r="AJ22" s="141">
        <f t="shared" si="6"/>
        <v>0</v>
      </c>
      <c r="AK22" s="141">
        <f t="shared" si="6"/>
        <v>0</v>
      </c>
      <c r="AL22" s="141">
        <f t="shared" si="6"/>
        <v>0</v>
      </c>
      <c r="AM22" s="141">
        <f t="shared" si="6"/>
        <v>0</v>
      </c>
      <c r="AN22" s="141">
        <f t="shared" si="6"/>
        <v>0</v>
      </c>
      <c r="AO22" s="141">
        <f t="shared" si="6"/>
        <v>0</v>
      </c>
      <c r="AP22" s="141">
        <f t="shared" si="6"/>
        <v>0</v>
      </c>
      <c r="AQ22" s="141">
        <f t="shared" si="6"/>
        <v>0</v>
      </c>
      <c r="AR22" s="141">
        <f t="shared" si="6"/>
        <v>0</v>
      </c>
      <c r="AS22" s="141">
        <f t="shared" si="6"/>
        <v>0</v>
      </c>
      <c r="AT22" s="141">
        <f t="shared" si="6"/>
        <v>0</v>
      </c>
      <c r="AU22" s="142">
        <f t="shared" si="6"/>
        <v>0</v>
      </c>
      <c r="AV22" s="121"/>
      <c r="AW22" s="121"/>
      <c r="AX22" s="121"/>
      <c r="AY22" s="121"/>
      <c r="AZ22" s="121"/>
      <c r="BA22" s="121"/>
    </row>
    <row r="23" spans="1:53" ht="13.5" thickBot="1">
      <c r="A23" s="124"/>
      <c r="B23" s="4"/>
      <c r="C23" s="4"/>
      <c r="D23" s="124"/>
      <c r="E23" s="143"/>
      <c r="F23" s="143"/>
      <c r="G23" s="143"/>
      <c r="H23" s="124"/>
      <c r="I23" s="124"/>
      <c r="J23" s="144"/>
      <c r="K23" s="144"/>
      <c r="L23" s="4"/>
      <c r="M23" s="4"/>
      <c r="N23" s="4"/>
      <c r="O23" s="4"/>
      <c r="P23" s="4"/>
      <c r="Q23" s="4"/>
    </row>
    <row r="24" spans="1:53">
      <c r="A24" s="124"/>
      <c r="B24" s="234" t="s">
        <v>95</v>
      </c>
      <c r="C24" s="226"/>
      <c r="D24" s="227">
        <v>190</v>
      </c>
      <c r="E24" s="227">
        <v>175</v>
      </c>
      <c r="F24" s="227">
        <v>143</v>
      </c>
      <c r="G24" s="227">
        <v>143</v>
      </c>
      <c r="H24" s="227">
        <v>143</v>
      </c>
      <c r="I24" s="227">
        <v>117</v>
      </c>
      <c r="J24" s="227">
        <v>117</v>
      </c>
      <c r="K24" s="227">
        <v>117</v>
      </c>
      <c r="L24" s="227">
        <v>117</v>
      </c>
      <c r="M24" s="227">
        <v>117</v>
      </c>
      <c r="N24" s="227">
        <v>117</v>
      </c>
      <c r="O24" s="227">
        <v>117</v>
      </c>
      <c r="P24" s="227">
        <v>117</v>
      </c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35"/>
    </row>
    <row r="25" spans="1:53">
      <c r="A25" s="124"/>
      <c r="B25" s="228" t="s">
        <v>96</v>
      </c>
      <c r="C25" s="229"/>
      <c r="D25" s="230">
        <v>114</v>
      </c>
      <c r="E25" s="230">
        <v>114</v>
      </c>
      <c r="F25" s="230">
        <v>114</v>
      </c>
      <c r="G25" s="230">
        <v>114</v>
      </c>
      <c r="H25" s="230">
        <v>114</v>
      </c>
      <c r="I25" s="230">
        <v>114</v>
      </c>
      <c r="J25" s="230">
        <v>57</v>
      </c>
      <c r="K25" s="230">
        <v>49</v>
      </c>
      <c r="L25" s="230">
        <v>49</v>
      </c>
      <c r="M25" s="230">
        <v>49</v>
      </c>
      <c r="N25" s="230">
        <v>49</v>
      </c>
      <c r="O25" s="230">
        <v>49</v>
      </c>
      <c r="P25" s="230">
        <v>49</v>
      </c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0"/>
      <c r="AU25" s="236"/>
    </row>
    <row r="26" spans="1:53">
      <c r="A26" s="124"/>
      <c r="B26" s="228" t="s">
        <v>97</v>
      </c>
      <c r="C26" s="229"/>
      <c r="D26" s="230"/>
      <c r="E26" s="230"/>
      <c r="F26" s="230"/>
      <c r="G26" s="230"/>
      <c r="H26" s="230"/>
      <c r="I26" s="230"/>
      <c r="J26" s="327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6"/>
    </row>
    <row r="27" spans="1:53" ht="13.5" thickBot="1">
      <c r="A27" s="4"/>
      <c r="B27" s="231"/>
      <c r="C27" s="232" t="s">
        <v>98</v>
      </c>
      <c r="D27" s="233">
        <f t="shared" ref="D27:P27" si="7">SUM(D24:D26)</f>
        <v>304</v>
      </c>
      <c r="E27" s="233">
        <f t="shared" si="7"/>
        <v>289</v>
      </c>
      <c r="F27" s="233">
        <f t="shared" si="7"/>
        <v>257</v>
      </c>
      <c r="G27" s="233">
        <f t="shared" si="7"/>
        <v>257</v>
      </c>
      <c r="H27" s="233">
        <f t="shared" si="7"/>
        <v>257</v>
      </c>
      <c r="I27" s="233">
        <f t="shared" si="7"/>
        <v>231</v>
      </c>
      <c r="J27" s="233">
        <f t="shared" si="7"/>
        <v>174</v>
      </c>
      <c r="K27" s="233">
        <f t="shared" si="7"/>
        <v>166</v>
      </c>
      <c r="L27" s="233">
        <f t="shared" si="7"/>
        <v>166</v>
      </c>
      <c r="M27" s="233">
        <f t="shared" si="7"/>
        <v>166</v>
      </c>
      <c r="N27" s="233">
        <f t="shared" si="7"/>
        <v>166</v>
      </c>
      <c r="O27" s="233">
        <f t="shared" si="7"/>
        <v>166</v>
      </c>
      <c r="P27" s="233">
        <f t="shared" si="7"/>
        <v>166</v>
      </c>
      <c r="Q27" s="233">
        <f t="shared" ref="Q27:AU27" si="8">SUM(Q24:Q26)</f>
        <v>0</v>
      </c>
      <c r="R27" s="233">
        <f t="shared" si="8"/>
        <v>0</v>
      </c>
      <c r="S27" s="233">
        <f t="shared" si="8"/>
        <v>0</v>
      </c>
      <c r="T27" s="233">
        <f t="shared" si="8"/>
        <v>0</v>
      </c>
      <c r="U27" s="233">
        <f t="shared" si="8"/>
        <v>0</v>
      </c>
      <c r="V27" s="233">
        <f t="shared" si="8"/>
        <v>0</v>
      </c>
      <c r="W27" s="233">
        <f t="shared" si="8"/>
        <v>0</v>
      </c>
      <c r="X27" s="233">
        <f t="shared" si="8"/>
        <v>0</v>
      </c>
      <c r="Y27" s="233">
        <f t="shared" si="8"/>
        <v>0</v>
      </c>
      <c r="Z27" s="233">
        <f t="shared" si="8"/>
        <v>0</v>
      </c>
      <c r="AA27" s="233">
        <f t="shared" si="8"/>
        <v>0</v>
      </c>
      <c r="AB27" s="233">
        <f t="shared" si="8"/>
        <v>0</v>
      </c>
      <c r="AC27" s="233">
        <f t="shared" si="8"/>
        <v>0</v>
      </c>
      <c r="AD27" s="233">
        <f t="shared" si="8"/>
        <v>0</v>
      </c>
      <c r="AE27" s="233">
        <f t="shared" si="8"/>
        <v>0</v>
      </c>
      <c r="AF27" s="233">
        <f t="shared" si="8"/>
        <v>0</v>
      </c>
      <c r="AG27" s="233">
        <f t="shared" si="8"/>
        <v>0</v>
      </c>
      <c r="AH27" s="233">
        <f t="shared" si="8"/>
        <v>0</v>
      </c>
      <c r="AI27" s="233">
        <f t="shared" si="8"/>
        <v>0</v>
      </c>
      <c r="AJ27" s="233">
        <f t="shared" si="8"/>
        <v>0</v>
      </c>
      <c r="AK27" s="233">
        <f t="shared" si="8"/>
        <v>0</v>
      </c>
      <c r="AL27" s="233">
        <f t="shared" si="8"/>
        <v>0</v>
      </c>
      <c r="AM27" s="233">
        <f t="shared" si="8"/>
        <v>0</v>
      </c>
      <c r="AN27" s="233">
        <f t="shared" si="8"/>
        <v>0</v>
      </c>
      <c r="AO27" s="233">
        <f t="shared" si="8"/>
        <v>0</v>
      </c>
      <c r="AP27" s="233">
        <f t="shared" si="8"/>
        <v>0</v>
      </c>
      <c r="AQ27" s="233">
        <f t="shared" si="8"/>
        <v>0</v>
      </c>
      <c r="AR27" s="233">
        <f t="shared" si="8"/>
        <v>0</v>
      </c>
      <c r="AS27" s="233">
        <f t="shared" si="8"/>
        <v>0</v>
      </c>
      <c r="AT27" s="233">
        <f t="shared" si="8"/>
        <v>0</v>
      </c>
      <c r="AU27" s="237">
        <f t="shared" si="8"/>
        <v>0</v>
      </c>
    </row>
    <row r="28" spans="1:53">
      <c r="A28" s="4"/>
      <c r="B28" s="145"/>
      <c r="C28" s="145"/>
      <c r="D28" s="143"/>
      <c r="E28" s="143"/>
      <c r="F28" s="143"/>
      <c r="G28" s="143"/>
      <c r="H28" s="143"/>
      <c r="I28" s="143"/>
      <c r="J28" s="143"/>
      <c r="K28" s="143"/>
      <c r="L28" s="4"/>
      <c r="M28" s="4"/>
      <c r="N28" s="4"/>
      <c r="O28" s="4"/>
      <c r="P28" s="4"/>
      <c r="Q28" s="4"/>
    </row>
    <row r="29" spans="1:5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53" ht="16.5">
      <c r="A30" s="146"/>
      <c r="B30" s="4"/>
      <c r="C30" s="4"/>
      <c r="D30" s="124"/>
      <c r="E30" s="143"/>
      <c r="F30" s="143"/>
      <c r="G30" s="143"/>
      <c r="H30" s="143"/>
      <c r="I30" s="124"/>
      <c r="J30" s="124"/>
      <c r="K30" s="144"/>
      <c r="L30" s="4"/>
      <c r="M30" s="4"/>
      <c r="N30" s="4"/>
      <c r="O30" s="4"/>
      <c r="P30" s="4"/>
      <c r="Q30" s="4"/>
    </row>
    <row r="31" spans="1:53" ht="16.5">
      <c r="A31" s="146"/>
      <c r="B31" s="4"/>
      <c r="C31" s="4"/>
      <c r="D31" s="124"/>
      <c r="E31" s="4"/>
      <c r="F31" s="4"/>
      <c r="G31" s="4"/>
      <c r="H31" s="4"/>
      <c r="I31" s="4"/>
      <c r="J31" s="124"/>
      <c r="K31" s="144"/>
      <c r="L31" s="4"/>
      <c r="M31" s="4"/>
      <c r="N31" s="4"/>
      <c r="O31" s="4"/>
      <c r="P31" s="4"/>
      <c r="Q31" s="4"/>
    </row>
    <row r="32" spans="1:53" ht="16.5">
      <c r="A32" s="147"/>
      <c r="B32" s="4"/>
      <c r="C32" s="4"/>
      <c r="D32" s="124"/>
      <c r="E32" s="4"/>
      <c r="F32" s="4"/>
      <c r="G32" s="4"/>
      <c r="H32" s="4"/>
      <c r="I32" s="4"/>
      <c r="J32" s="4"/>
      <c r="K32" s="144"/>
      <c r="L32" s="4"/>
      <c r="M32" s="4"/>
      <c r="N32" s="4"/>
      <c r="O32" s="4"/>
      <c r="P32" s="4"/>
      <c r="Q32" s="4"/>
    </row>
    <row r="33" spans="1:17">
      <c r="A33" s="4"/>
      <c r="B33" s="145"/>
      <c r="C33" s="145"/>
      <c r="D33" s="143"/>
      <c r="E33" s="143"/>
      <c r="F33" s="143"/>
      <c r="G33" s="143"/>
      <c r="H33" s="143"/>
      <c r="I33" s="124"/>
      <c r="J33" s="124"/>
      <c r="K33" s="124"/>
      <c r="L33" s="4"/>
      <c r="M33" s="4"/>
      <c r="N33" s="4"/>
      <c r="O33" s="4"/>
      <c r="P33" s="4"/>
      <c r="Q33" s="4"/>
    </row>
    <row r="34" spans="1:17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</sheetData>
  <sheetProtection sheet="1" objects="1" scenarios="1" formatCells="0" formatColumns="0" formatRows="0" selectLockedCells="1"/>
  <customSheetViews>
    <customSheetView guid="{A6AA0E88-0E45-4814-B902-F1105CB400F0}" scale="87" showPageBreaks="1" printArea="1">
      <selection activeCell="J14" sqref="J14:Q14"/>
      <pageMargins left="0.7" right="0.7" top="0.78740157499999996" bottom="0.78740157499999996" header="0.3" footer="0.3"/>
      <headerFooter alignWithMargins="0"/>
    </customSheetView>
  </customSheetViews>
  <phoneticPr fontId="0" type="noConversion"/>
  <pageMargins left="0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pageSetUpPr fitToPage="1"/>
  </sheetPr>
  <dimension ref="A1:AV71"/>
  <sheetViews>
    <sheetView showZeros="0" topLeftCell="C4" zoomScale="80" zoomScaleNormal="80" zoomScalePageLayoutView="80" workbookViewId="0">
      <selection activeCell="C20" sqref="C20"/>
    </sheetView>
  </sheetViews>
  <sheetFormatPr baseColWidth="10" defaultColWidth="10.7109375" defaultRowHeight="16.5"/>
  <cols>
    <col min="1" max="1" width="19.42578125" style="45" hidden="1" customWidth="1"/>
    <col min="2" max="2" width="4.7109375" style="45" customWidth="1"/>
    <col min="3" max="3" width="11.140625" style="45" bestFit="1" customWidth="1"/>
    <col min="4" max="4" width="27.28515625" style="81" customWidth="1"/>
    <col min="5" max="5" width="20.42578125" style="45" customWidth="1"/>
    <col min="6" max="6" width="15.28515625" style="81" bestFit="1" customWidth="1"/>
    <col min="7" max="7" width="15.140625" style="81" bestFit="1" customWidth="1"/>
    <col min="8" max="8" width="13.7109375" style="81" bestFit="1" customWidth="1"/>
    <col min="9" max="9" width="14" style="81" bestFit="1" customWidth="1"/>
    <col min="10" max="12" width="13.42578125" style="81" bestFit="1" customWidth="1"/>
    <col min="13" max="14" width="11.7109375" style="45" bestFit="1" customWidth="1"/>
    <col min="15" max="16" width="11.42578125" style="45" bestFit="1" customWidth="1"/>
    <col min="17" max="17" width="12.140625" style="45" customWidth="1"/>
    <col min="18" max="18" width="10.7109375" style="45"/>
    <col min="19" max="20" width="10.7109375" style="80"/>
    <col min="21" max="24" width="10.7109375" style="45"/>
    <col min="25" max="27" width="11.5703125" style="45" bestFit="1" customWidth="1"/>
    <col min="28" max="16384" width="10.7109375" style="45"/>
  </cols>
  <sheetData>
    <row r="1" spans="1:48">
      <c r="A1" s="42"/>
      <c r="B1" s="42"/>
      <c r="C1" s="42"/>
      <c r="D1" s="43"/>
      <c r="E1" s="42"/>
      <c r="F1" s="43"/>
      <c r="G1" s="43"/>
      <c r="H1" s="43"/>
      <c r="I1" s="43"/>
      <c r="J1" s="43"/>
      <c r="K1" s="43"/>
      <c r="L1" s="43"/>
      <c r="M1" s="42"/>
      <c r="N1" s="42"/>
      <c r="O1" s="42"/>
      <c r="P1" s="42"/>
      <c r="Q1" s="42"/>
      <c r="R1" s="42"/>
      <c r="S1" s="44"/>
      <c r="T1" s="44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</row>
    <row r="2" spans="1:48" ht="26.25">
      <c r="A2" s="42"/>
      <c r="B2" s="46"/>
      <c r="C2" s="204"/>
      <c r="D2" s="316" t="s">
        <v>147</v>
      </c>
      <c r="E2" s="317" t="str">
        <f>Planungsübersicht!D4</f>
        <v>Ganztagsgrundschule Sternschanze</v>
      </c>
      <c r="F2" s="85"/>
      <c r="G2" s="297" t="s">
        <v>251</v>
      </c>
      <c r="H2" s="297" t="s">
        <v>148</v>
      </c>
      <c r="I2" s="43"/>
      <c r="J2" s="43"/>
      <c r="K2" s="43"/>
      <c r="L2" s="43"/>
      <c r="M2" s="42"/>
      <c r="N2" s="42"/>
      <c r="O2" s="42"/>
      <c r="P2" s="42"/>
      <c r="Q2" s="42"/>
      <c r="R2" s="42"/>
      <c r="S2" s="44"/>
      <c r="T2" s="44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</row>
    <row r="3" spans="1:48" ht="4.5" customHeight="1" thickBot="1">
      <c r="A3" s="42"/>
      <c r="B3" s="46"/>
      <c r="C3" s="48"/>
      <c r="D3" s="49"/>
      <c r="E3" s="50"/>
      <c r="F3" s="48"/>
      <c r="G3" s="48"/>
      <c r="H3" s="43"/>
      <c r="I3" s="43"/>
      <c r="J3" s="43"/>
      <c r="K3" s="43"/>
      <c r="L3" s="43"/>
      <c r="M3" s="42"/>
      <c r="N3" s="42"/>
      <c r="O3" s="42"/>
      <c r="P3" s="42"/>
      <c r="Q3" s="42"/>
      <c r="R3" s="42"/>
      <c r="S3" s="44"/>
      <c r="T3" s="44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48" ht="17.25" thickBot="1">
      <c r="A4" s="42"/>
      <c r="B4" s="42"/>
      <c r="C4" s="42"/>
      <c r="D4" s="48"/>
      <c r="E4" s="51"/>
      <c r="F4" s="52" t="s">
        <v>133</v>
      </c>
      <c r="G4" s="298">
        <f>1-(1-Planungsübersicht!G11)^(1/(2030-Planungsübersicht!G13))</f>
        <v>2.0182109005173254E-2</v>
      </c>
      <c r="H4" s="298">
        <f>1-((1-Planungsübersicht!G12)/(1-G4)^(2030-E6))^(1/20)</f>
        <v>2.0207477771656102E-2</v>
      </c>
      <c r="I4" s="43"/>
      <c r="J4" s="43"/>
      <c r="K4" s="43"/>
      <c r="L4" s="43"/>
      <c r="M4" s="42"/>
      <c r="N4" s="42"/>
      <c r="O4" s="42"/>
      <c r="P4" s="42"/>
      <c r="Q4" s="42"/>
      <c r="R4" s="42"/>
      <c r="S4" s="44"/>
      <c r="T4" s="44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</row>
    <row r="5" spans="1:48" ht="10.5" customHeight="1">
      <c r="A5" s="42"/>
      <c r="B5" s="42"/>
      <c r="C5" s="42"/>
      <c r="D5" s="48"/>
      <c r="E5" s="48"/>
      <c r="F5" s="53"/>
      <c r="G5" s="54"/>
      <c r="H5" s="43"/>
      <c r="I5" s="43"/>
      <c r="J5" s="43"/>
      <c r="K5" s="43"/>
      <c r="L5" s="43"/>
      <c r="M5" s="42"/>
      <c r="N5" s="42"/>
      <c r="O5" s="42"/>
      <c r="P5" s="42"/>
      <c r="Q5" s="42"/>
      <c r="R5" s="42"/>
      <c r="S5" s="44"/>
      <c r="T5" s="44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48" s="59" customFormat="1" ht="23.25">
      <c r="A6" s="55"/>
      <c r="B6" s="55"/>
      <c r="C6" s="55"/>
      <c r="D6" s="56"/>
      <c r="E6" s="57">
        <f>+Energieverbräuche!D3</f>
        <v>2011</v>
      </c>
      <c r="F6" s="57">
        <f>+Energieverbräuche!E3</f>
        <v>2012</v>
      </c>
      <c r="G6" s="57">
        <f>+Energieverbräuche!F3</f>
        <v>2013</v>
      </c>
      <c r="H6" s="57">
        <f>+Energieverbräuche!G3</f>
        <v>2014</v>
      </c>
      <c r="I6" s="57">
        <f>+Energieverbräuche!H3</f>
        <v>2015</v>
      </c>
      <c r="J6" s="57">
        <f>+Energieverbräuche!I3</f>
        <v>2016</v>
      </c>
      <c r="K6" s="57">
        <f>+Energieverbräuche!J3</f>
        <v>2017</v>
      </c>
      <c r="L6" s="57">
        <f>+Energieverbräuche!K3</f>
        <v>2018</v>
      </c>
      <c r="M6" s="57">
        <f>+Energieverbräuche!L3</f>
        <v>2019</v>
      </c>
      <c r="N6" s="57">
        <f>+Energieverbräuche!M3</f>
        <v>2020</v>
      </c>
      <c r="O6" s="57">
        <f>+Energieverbräuche!N3</f>
        <v>2021</v>
      </c>
      <c r="P6" s="57">
        <f>+Energieverbräuche!O3</f>
        <v>2022</v>
      </c>
      <c r="Q6" s="57">
        <f>+Energieverbräuche!P3</f>
        <v>2023</v>
      </c>
      <c r="R6" s="57">
        <f>+Energieverbräuche!Q3</f>
        <v>2024</v>
      </c>
      <c r="S6" s="57">
        <f>+Energieverbräuche!R3</f>
        <v>2025</v>
      </c>
      <c r="T6" s="57">
        <f>+Energieverbräuche!S3</f>
        <v>2026</v>
      </c>
      <c r="U6" s="57">
        <f>+Energieverbräuche!T3</f>
        <v>2027</v>
      </c>
      <c r="V6" s="57">
        <f>+Energieverbräuche!U3</f>
        <v>2028</v>
      </c>
      <c r="W6" s="57">
        <f>+Energieverbräuche!V3</f>
        <v>2029</v>
      </c>
      <c r="X6" s="57">
        <f>+Energieverbräuche!W3</f>
        <v>2030</v>
      </c>
      <c r="Y6" s="57">
        <f>+Energieverbräuche!X3</f>
        <v>2031</v>
      </c>
      <c r="Z6" s="57">
        <f>+Energieverbräuche!Y3</f>
        <v>2032</v>
      </c>
      <c r="AA6" s="57">
        <f>+Energieverbräuche!Z3</f>
        <v>2033</v>
      </c>
      <c r="AB6" s="57">
        <f>+Energieverbräuche!AA3</f>
        <v>2034</v>
      </c>
      <c r="AC6" s="57">
        <f>+Energieverbräuche!AB3</f>
        <v>2035</v>
      </c>
      <c r="AD6" s="57">
        <f>+Energieverbräuche!AC3</f>
        <v>2036</v>
      </c>
      <c r="AE6" s="57">
        <f>+Energieverbräuche!AD3</f>
        <v>2037</v>
      </c>
      <c r="AF6" s="57">
        <f>+Energieverbräuche!AE3</f>
        <v>2038</v>
      </c>
      <c r="AG6" s="57">
        <f>+Energieverbräuche!AF3</f>
        <v>2039</v>
      </c>
      <c r="AH6" s="57">
        <f>+Energieverbräuche!AG3</f>
        <v>2040</v>
      </c>
      <c r="AI6" s="57">
        <f>+Energieverbräuche!AH3</f>
        <v>2041</v>
      </c>
      <c r="AJ6" s="57">
        <f>+Energieverbräuche!AI3</f>
        <v>2042</v>
      </c>
      <c r="AK6" s="57">
        <f>+Energieverbräuche!AJ3</f>
        <v>2043</v>
      </c>
      <c r="AL6" s="57">
        <f>+Energieverbräuche!AK3</f>
        <v>2044</v>
      </c>
      <c r="AM6" s="57">
        <f>+Energieverbräuche!AL3</f>
        <v>2045</v>
      </c>
      <c r="AN6" s="57">
        <f>+Energieverbräuche!AM3</f>
        <v>2046</v>
      </c>
      <c r="AO6" s="57">
        <f>+Energieverbräuche!AN3</f>
        <v>2047</v>
      </c>
      <c r="AP6" s="57">
        <f>+Energieverbräuche!AO3</f>
        <v>2048</v>
      </c>
      <c r="AQ6" s="57">
        <f>+Energieverbräuche!AP3</f>
        <v>2049</v>
      </c>
      <c r="AR6" s="57">
        <f>+Energieverbräuche!AQ3</f>
        <v>2050</v>
      </c>
      <c r="AS6" s="57">
        <f>+Energieverbräuche!AR3</f>
        <v>2051</v>
      </c>
      <c r="AT6" s="57">
        <f>+Energieverbräuche!AS3</f>
        <v>2052</v>
      </c>
      <c r="AU6" s="57">
        <f>+Energieverbräuche!AT3</f>
        <v>2053</v>
      </c>
      <c r="AV6" s="57">
        <f>+Energieverbräuche!AU3</f>
        <v>2054</v>
      </c>
    </row>
    <row r="7" spans="1:48" s="59" customFormat="1" ht="17.25" customHeight="1">
      <c r="A7" s="55"/>
      <c r="B7" s="55"/>
      <c r="C7" s="55"/>
      <c r="D7" s="318" t="s">
        <v>137</v>
      </c>
      <c r="E7" s="60">
        <f>E8</f>
        <v>305955.408</v>
      </c>
      <c r="F7" s="60">
        <f>E7*(1-IF(F6&lt;2031,$G$4,$H$4))</f>
        <v>299780.58260502171</v>
      </c>
      <c r="G7" s="60">
        <f t="shared" ref="G7:AV7" si="0">F7*(1-IF(G6&lt;2031,$G$4,$H$4))</f>
        <v>293730.37820925284</v>
      </c>
      <c r="H7" s="60">
        <f t="shared" si="0"/>
        <v>287802.27969810291</v>
      </c>
      <c r="I7" s="60">
        <f t="shared" si="0"/>
        <v>281993.82271729846</v>
      </c>
      <c r="J7" s="60">
        <f t="shared" si="0"/>
        <v>276302.59264843242</v>
      </c>
      <c r="K7" s="60">
        <f t="shared" si="0"/>
        <v>270726.22360518976</v>
      </c>
      <c r="L7" s="60">
        <f t="shared" si="0"/>
        <v>265262.3974498309</v>
      </c>
      <c r="M7" s="60">
        <f t="shared" si="0"/>
        <v>259908.84282952483</v>
      </c>
      <c r="N7" s="60">
        <f t="shared" si="0"/>
        <v>254663.3342321309</v>
      </c>
      <c r="O7" s="60">
        <f t="shared" si="0"/>
        <v>249523.69106103716</v>
      </c>
      <c r="P7" s="60">
        <f t="shared" si="0"/>
        <v>244487.77672867014</v>
      </c>
      <c r="Q7" s="60">
        <f t="shared" si="0"/>
        <v>239553.49776829965</v>
      </c>
      <c r="R7" s="60">
        <f t="shared" si="0"/>
        <v>234718.8029637693</v>
      </c>
      <c r="S7" s="60">
        <f t="shared" si="0"/>
        <v>229981.68249679072</v>
      </c>
      <c r="T7" s="60">
        <f t="shared" si="0"/>
        <v>225340.16711144734</v>
      </c>
      <c r="U7" s="60">
        <f t="shared" si="0"/>
        <v>220792.32729556016</v>
      </c>
      <c r="V7" s="60">
        <f t="shared" si="0"/>
        <v>216336.27247857527</v>
      </c>
      <c r="W7" s="60">
        <f t="shared" si="0"/>
        <v>211970.15024563979</v>
      </c>
      <c r="X7" s="60">
        <f t="shared" si="0"/>
        <v>207692.14556753932</v>
      </c>
      <c r="Y7" s="60">
        <f t="shared" si="0"/>
        <v>203495.21115263572</v>
      </c>
      <c r="Z7" s="60">
        <f t="shared" si="0"/>
        <v>199383.08619663038</v>
      </c>
      <c r="AA7" s="60">
        <f t="shared" si="0"/>
        <v>195354.05691426777</v>
      </c>
      <c r="AB7" s="60">
        <f t="shared" si="0"/>
        <v>191406.44415156986</v>
      </c>
      <c r="AC7" s="60">
        <f t="shared" si="0"/>
        <v>187538.60268602526</v>
      </c>
      <c r="AD7" s="60">
        <f t="shared" si="0"/>
        <v>183748.92054091996</v>
      </c>
      <c r="AE7" s="60">
        <f t="shared" si="0"/>
        <v>180035.81831352352</v>
      </c>
      <c r="AF7" s="60">
        <f t="shared" si="0"/>
        <v>176397.74851685108</v>
      </c>
      <c r="AG7" s="60">
        <f t="shared" si="0"/>
        <v>172833.19493472663</v>
      </c>
      <c r="AH7" s="60">
        <f t="shared" si="0"/>
        <v>169340.67198987884</v>
      </c>
      <c r="AI7" s="60">
        <f t="shared" si="0"/>
        <v>165918.72412480606</v>
      </c>
      <c r="AJ7" s="60">
        <f t="shared" si="0"/>
        <v>162565.92519515249</v>
      </c>
      <c r="AK7" s="60">
        <f t="shared" si="0"/>
        <v>159280.87787534273</v>
      </c>
      <c r="AL7" s="60">
        <f t="shared" si="0"/>
        <v>156062.21307622688</v>
      </c>
      <c r="AM7" s="60">
        <f t="shared" si="0"/>
        <v>152908.58937449357</v>
      </c>
      <c r="AN7" s="60">
        <f t="shared" si="0"/>
        <v>149818.69245361321</v>
      </c>
      <c r="AO7" s="60">
        <f t="shared" si="0"/>
        <v>146791.23455607824</v>
      </c>
      <c r="AP7" s="60">
        <f t="shared" si="0"/>
        <v>143824.95394671234</v>
      </c>
      <c r="AQ7" s="60">
        <f t="shared" si="0"/>
        <v>140918.61438682469</v>
      </c>
      <c r="AR7" s="60">
        <f t="shared" si="0"/>
        <v>138071.00461899035</v>
      </c>
      <c r="AS7" s="60">
        <f t="shared" si="0"/>
        <v>135280.93786224187</v>
      </c>
      <c r="AT7" s="60">
        <f t="shared" si="0"/>
        <v>132547.25131746184</v>
      </c>
      <c r="AU7" s="60">
        <f t="shared" si="0"/>
        <v>129868.80568277011</v>
      </c>
      <c r="AV7" s="60">
        <f t="shared" si="0"/>
        <v>127244.484678704</v>
      </c>
    </row>
    <row r="8" spans="1:48" s="59" customFormat="1" ht="17.25" customHeight="1">
      <c r="A8" s="55"/>
      <c r="B8" s="55"/>
      <c r="C8" s="55"/>
      <c r="D8" s="318" t="s">
        <v>218</v>
      </c>
      <c r="E8" s="148">
        <f>E15</f>
        <v>305955.408</v>
      </c>
      <c r="F8" s="148">
        <f>F15</f>
        <v>311453.56099999999</v>
      </c>
      <c r="G8" s="148">
        <f t="shared" ref="G8:R8" si="1">G15</f>
        <v>322451.516</v>
      </c>
      <c r="H8" s="148">
        <f t="shared" si="1"/>
        <v>269071.65700000001</v>
      </c>
      <c r="I8" s="148">
        <f t="shared" si="1"/>
        <v>282175.67</v>
      </c>
      <c r="J8" s="148">
        <f t="shared" si="1"/>
        <v>295323.79200000002</v>
      </c>
      <c r="K8" s="148">
        <f t="shared" si="1"/>
        <v>261828.13</v>
      </c>
      <c r="L8" s="148">
        <f t="shared" si="1"/>
        <v>236459.337</v>
      </c>
      <c r="M8" s="148">
        <f t="shared" si="1"/>
        <v>235955.09300000002</v>
      </c>
      <c r="N8" s="148">
        <f t="shared" si="1"/>
        <v>213626.11099999998</v>
      </c>
      <c r="O8" s="148">
        <f t="shared" si="1"/>
        <v>259502.565</v>
      </c>
      <c r="P8" s="148">
        <f t="shared" si="1"/>
        <v>244966.61499999999</v>
      </c>
      <c r="Q8" s="148">
        <f t="shared" si="1"/>
        <v>236540.41800000003</v>
      </c>
      <c r="R8" s="148">
        <f t="shared" si="1"/>
        <v>0</v>
      </c>
      <c r="S8" s="148">
        <f t="shared" ref="S8:AC8" si="2">S15</f>
        <v>0</v>
      </c>
      <c r="T8" s="148">
        <f t="shared" si="2"/>
        <v>0</v>
      </c>
      <c r="U8" s="148">
        <f t="shared" si="2"/>
        <v>0</v>
      </c>
      <c r="V8" s="148">
        <f t="shared" si="2"/>
        <v>0</v>
      </c>
      <c r="W8" s="148">
        <f t="shared" si="2"/>
        <v>0</v>
      </c>
      <c r="X8" s="148">
        <f t="shared" si="2"/>
        <v>0</v>
      </c>
      <c r="Y8" s="148">
        <f t="shared" si="2"/>
        <v>0</v>
      </c>
      <c r="Z8" s="148">
        <f t="shared" si="2"/>
        <v>0</v>
      </c>
      <c r="AA8" s="148">
        <f t="shared" si="2"/>
        <v>0</v>
      </c>
      <c r="AB8" s="148">
        <f t="shared" si="2"/>
        <v>0</v>
      </c>
      <c r="AC8" s="148">
        <f t="shared" si="2"/>
        <v>0</v>
      </c>
      <c r="AD8" s="148">
        <f t="shared" ref="AD8:AT8" si="3">AD15</f>
        <v>0</v>
      </c>
      <c r="AE8" s="148">
        <f t="shared" si="3"/>
        <v>0</v>
      </c>
      <c r="AF8" s="148">
        <f t="shared" si="3"/>
        <v>0</v>
      </c>
      <c r="AG8" s="148">
        <f t="shared" si="3"/>
        <v>0</v>
      </c>
      <c r="AH8" s="148">
        <f t="shared" si="3"/>
        <v>0</v>
      </c>
      <c r="AI8" s="148">
        <f t="shared" si="3"/>
        <v>0</v>
      </c>
      <c r="AJ8" s="148">
        <f t="shared" si="3"/>
        <v>0</v>
      </c>
      <c r="AK8" s="148">
        <f t="shared" si="3"/>
        <v>0</v>
      </c>
      <c r="AL8" s="148">
        <f t="shared" si="3"/>
        <v>0</v>
      </c>
      <c r="AM8" s="148">
        <f t="shared" si="3"/>
        <v>0</v>
      </c>
      <c r="AN8" s="148">
        <f t="shared" si="3"/>
        <v>0</v>
      </c>
      <c r="AO8" s="148">
        <f t="shared" si="3"/>
        <v>0</v>
      </c>
      <c r="AP8" s="148">
        <f t="shared" si="3"/>
        <v>0</v>
      </c>
      <c r="AQ8" s="148">
        <f t="shared" si="3"/>
        <v>0</v>
      </c>
      <c r="AR8" s="148">
        <f t="shared" si="3"/>
        <v>0</v>
      </c>
      <c r="AS8" s="148">
        <f t="shared" si="3"/>
        <v>0</v>
      </c>
      <c r="AT8" s="148">
        <f t="shared" si="3"/>
        <v>0</v>
      </c>
      <c r="AU8" s="148">
        <f>AU15</f>
        <v>0</v>
      </c>
      <c r="AV8" s="148">
        <f>AV15</f>
        <v>0</v>
      </c>
    </row>
    <row r="9" spans="1:48" s="59" customFormat="1" ht="10.5" customHeight="1">
      <c r="A9" s="55"/>
      <c r="B9" s="55"/>
      <c r="C9" s="55"/>
      <c r="D9" s="46"/>
      <c r="E9" s="62"/>
      <c r="F9" s="62"/>
      <c r="G9" s="62"/>
      <c r="H9" s="62"/>
      <c r="I9" s="62"/>
      <c r="J9" s="62"/>
      <c r="K9" s="62"/>
      <c r="L9" s="62"/>
      <c r="M9" s="63"/>
      <c r="N9" s="62"/>
      <c r="O9" s="62"/>
      <c r="P9" s="62"/>
      <c r="Q9" s="62"/>
      <c r="R9" s="64"/>
      <c r="S9" s="62"/>
      <c r="T9" s="64"/>
      <c r="U9" s="62"/>
      <c r="V9" s="64"/>
      <c r="W9" s="62"/>
      <c r="X9" s="64"/>
      <c r="Y9" s="62"/>
      <c r="Z9" s="64"/>
      <c r="AA9" s="62"/>
      <c r="AB9" s="64"/>
      <c r="AC9" s="62"/>
      <c r="AD9" s="64"/>
      <c r="AE9" s="62"/>
      <c r="AF9" s="64"/>
      <c r="AG9" s="62"/>
      <c r="AH9" s="64"/>
      <c r="AI9" s="62"/>
      <c r="AJ9" s="64"/>
      <c r="AK9" s="62"/>
      <c r="AL9" s="64"/>
      <c r="AM9" s="62"/>
      <c r="AN9" s="64"/>
      <c r="AO9" s="62"/>
      <c r="AP9" s="64"/>
      <c r="AQ9" s="62"/>
      <c r="AR9" s="64"/>
      <c r="AS9" s="64"/>
      <c r="AT9" s="62"/>
      <c r="AU9" s="64"/>
      <c r="AV9" s="62"/>
    </row>
    <row r="10" spans="1:48" s="59" customFormat="1" ht="17.25" customHeight="1">
      <c r="A10" s="55"/>
      <c r="B10" s="55"/>
      <c r="C10" s="55"/>
      <c r="D10" s="387" t="s">
        <v>201</v>
      </c>
      <c r="E10" s="387"/>
      <c r="F10" s="60">
        <f>F7-E7</f>
        <v>-6174.8253949782811</v>
      </c>
      <c r="G10" s="60">
        <f t="shared" ref="G10:R10" si="4">G7-F7</f>
        <v>-6050.2043957688729</v>
      </c>
      <c r="H10" s="60">
        <f t="shared" si="4"/>
        <v>-5928.0985111499322</v>
      </c>
      <c r="I10" s="60">
        <f t="shared" si="4"/>
        <v>-5808.4569808044471</v>
      </c>
      <c r="J10" s="60">
        <f t="shared" si="4"/>
        <v>-5691.2300688660471</v>
      </c>
      <c r="K10" s="60">
        <f t="shared" si="4"/>
        <v>-5576.369043242652</v>
      </c>
      <c r="L10" s="60">
        <f t="shared" si="4"/>
        <v>-5463.8261553588673</v>
      </c>
      <c r="M10" s="60">
        <f t="shared" si="4"/>
        <v>-5353.5546203060658</v>
      </c>
      <c r="N10" s="60">
        <f t="shared" si="4"/>
        <v>-5245.5085973939276</v>
      </c>
      <c r="O10" s="60">
        <f t="shared" si="4"/>
        <v>-5139.6431710937468</v>
      </c>
      <c r="P10" s="60">
        <f t="shared" si="4"/>
        <v>-5035.9143323670141</v>
      </c>
      <c r="Q10" s="60">
        <f t="shared" si="4"/>
        <v>-4934.2789603704878</v>
      </c>
      <c r="R10" s="60">
        <f t="shared" si="4"/>
        <v>-4834.6948045303579</v>
      </c>
      <c r="S10" s="60">
        <f t="shared" ref="S10:AV10" si="5">S7-R7</f>
        <v>-4737.1204669785802</v>
      </c>
      <c r="T10" s="60">
        <f t="shared" si="5"/>
        <v>-4641.5153853433731</v>
      </c>
      <c r="U10" s="60">
        <f t="shared" si="5"/>
        <v>-4547.839815887186</v>
      </c>
      <c r="V10" s="60">
        <f t="shared" si="5"/>
        <v>-4456.0548169848917</v>
      </c>
      <c r="W10" s="60">
        <f t="shared" si="5"/>
        <v>-4366.1222329354787</v>
      </c>
      <c r="X10" s="60">
        <f t="shared" si="5"/>
        <v>-4278.0046781004639</v>
      </c>
      <c r="Y10" s="60">
        <f t="shared" si="5"/>
        <v>-4196.9344149036042</v>
      </c>
      <c r="Z10" s="60">
        <f t="shared" si="5"/>
        <v>-4112.1249560053402</v>
      </c>
      <c r="AA10" s="60">
        <f t="shared" si="5"/>
        <v>-4029.0292823626078</v>
      </c>
      <c r="AB10" s="60">
        <f t="shared" si="5"/>
        <v>-3947.6127626979141</v>
      </c>
      <c r="AC10" s="60">
        <f t="shared" si="5"/>
        <v>-3867.8414655445958</v>
      </c>
      <c r="AD10" s="60">
        <f t="shared" si="5"/>
        <v>-3789.6821451052965</v>
      </c>
      <c r="AE10" s="60">
        <f t="shared" si="5"/>
        <v>-3713.1022273964481</v>
      </c>
      <c r="AF10" s="60">
        <f t="shared" si="5"/>
        <v>-3638.0697966724401</v>
      </c>
      <c r="AG10" s="60">
        <f t="shared" si="5"/>
        <v>-3564.5535821244412</v>
      </c>
      <c r="AH10" s="60">
        <f t="shared" si="5"/>
        <v>-3492.5229448477912</v>
      </c>
      <c r="AI10" s="60">
        <f t="shared" si="5"/>
        <v>-3421.9478650727833</v>
      </c>
      <c r="AJ10" s="60">
        <f t="shared" si="5"/>
        <v>-3352.798929653567</v>
      </c>
      <c r="AK10" s="60">
        <f t="shared" si="5"/>
        <v>-3285.0473198097607</v>
      </c>
      <c r="AL10" s="60">
        <f t="shared" si="5"/>
        <v>-3218.6647991158534</v>
      </c>
      <c r="AM10" s="60">
        <f t="shared" si="5"/>
        <v>-3153.6237017333042</v>
      </c>
      <c r="AN10" s="60">
        <f t="shared" si="5"/>
        <v>-3089.896920880361</v>
      </c>
      <c r="AO10" s="60">
        <f t="shared" si="5"/>
        <v>-3027.4578975349723</v>
      </c>
      <c r="AP10" s="60">
        <f t="shared" si="5"/>
        <v>-2966.2806093659019</v>
      </c>
      <c r="AQ10" s="60">
        <f t="shared" si="5"/>
        <v>-2906.3395598876523</v>
      </c>
      <c r="AR10" s="60">
        <f t="shared" si="5"/>
        <v>-2847.6097678343358</v>
      </c>
      <c r="AS10" s="60">
        <f t="shared" si="5"/>
        <v>-2790.0667567484779</v>
      </c>
      <c r="AT10" s="60">
        <f t="shared" si="5"/>
        <v>-2733.6865447800374</v>
      </c>
      <c r="AU10" s="60">
        <f t="shared" si="5"/>
        <v>-2678.4456346917286</v>
      </c>
      <c r="AV10" s="60">
        <f t="shared" si="5"/>
        <v>-2624.321004066107</v>
      </c>
    </row>
    <row r="11" spans="1:48" s="59" customFormat="1" ht="17.25" customHeight="1">
      <c r="A11" s="55"/>
      <c r="B11" s="55"/>
      <c r="C11" s="55"/>
      <c r="D11" s="387" t="s">
        <v>202</v>
      </c>
      <c r="E11" s="387"/>
      <c r="F11" s="60">
        <f>IF(F8=0,"",F8-E8)</f>
        <v>5498.1529999999912</v>
      </c>
      <c r="G11" s="60">
        <f t="shared" ref="G11:R11" si="6">IF(G8=0,"",G8-F8)</f>
        <v>10997.955000000016</v>
      </c>
      <c r="H11" s="60">
        <f t="shared" si="6"/>
        <v>-53379.858999999997</v>
      </c>
      <c r="I11" s="60">
        <f t="shared" si="6"/>
        <v>13104.012999999977</v>
      </c>
      <c r="J11" s="60">
        <f t="shared" si="6"/>
        <v>13148.122000000032</v>
      </c>
      <c r="K11" s="60">
        <f t="shared" si="6"/>
        <v>-33495.662000000011</v>
      </c>
      <c r="L11" s="60">
        <f t="shared" si="6"/>
        <v>-25368.793000000005</v>
      </c>
      <c r="M11" s="60">
        <f t="shared" si="6"/>
        <v>-504.24399999997695</v>
      </c>
      <c r="N11" s="60">
        <f t="shared" si="6"/>
        <v>-22328.982000000047</v>
      </c>
      <c r="O11" s="60">
        <f t="shared" si="6"/>
        <v>45876.454000000027</v>
      </c>
      <c r="P11" s="60">
        <f t="shared" si="6"/>
        <v>-14535.950000000012</v>
      </c>
      <c r="Q11" s="60">
        <f t="shared" si="6"/>
        <v>-8426.1969999999565</v>
      </c>
      <c r="R11" s="60" t="str">
        <f t="shared" si="6"/>
        <v/>
      </c>
      <c r="S11" s="60" t="str">
        <f t="shared" ref="S11:AV11" si="7">IF(S8=0,"",S8-R8)</f>
        <v/>
      </c>
      <c r="T11" s="60" t="str">
        <f t="shared" si="7"/>
        <v/>
      </c>
      <c r="U11" s="60" t="str">
        <f t="shared" si="7"/>
        <v/>
      </c>
      <c r="V11" s="60" t="str">
        <f t="shared" si="7"/>
        <v/>
      </c>
      <c r="W11" s="60" t="str">
        <f t="shared" si="7"/>
        <v/>
      </c>
      <c r="X11" s="60" t="str">
        <f t="shared" si="7"/>
        <v/>
      </c>
      <c r="Y11" s="60" t="str">
        <f t="shared" si="7"/>
        <v/>
      </c>
      <c r="Z11" s="60" t="str">
        <f t="shared" si="7"/>
        <v/>
      </c>
      <c r="AA11" s="60" t="str">
        <f t="shared" si="7"/>
        <v/>
      </c>
      <c r="AB11" s="60" t="str">
        <f t="shared" si="7"/>
        <v/>
      </c>
      <c r="AC11" s="60" t="str">
        <f t="shared" si="7"/>
        <v/>
      </c>
      <c r="AD11" s="60" t="str">
        <f t="shared" si="7"/>
        <v/>
      </c>
      <c r="AE11" s="60" t="str">
        <f t="shared" si="7"/>
        <v/>
      </c>
      <c r="AF11" s="60" t="str">
        <f t="shared" si="7"/>
        <v/>
      </c>
      <c r="AG11" s="60" t="str">
        <f t="shared" si="7"/>
        <v/>
      </c>
      <c r="AH11" s="60" t="str">
        <f t="shared" si="7"/>
        <v/>
      </c>
      <c r="AI11" s="60" t="str">
        <f t="shared" si="7"/>
        <v/>
      </c>
      <c r="AJ11" s="60" t="str">
        <f t="shared" si="7"/>
        <v/>
      </c>
      <c r="AK11" s="60" t="str">
        <f t="shared" si="7"/>
        <v/>
      </c>
      <c r="AL11" s="60" t="str">
        <f t="shared" si="7"/>
        <v/>
      </c>
      <c r="AM11" s="60" t="str">
        <f t="shared" si="7"/>
        <v/>
      </c>
      <c r="AN11" s="60" t="str">
        <f t="shared" si="7"/>
        <v/>
      </c>
      <c r="AO11" s="60" t="str">
        <f t="shared" si="7"/>
        <v/>
      </c>
      <c r="AP11" s="60" t="str">
        <f t="shared" si="7"/>
        <v/>
      </c>
      <c r="AQ11" s="60" t="str">
        <f t="shared" si="7"/>
        <v/>
      </c>
      <c r="AR11" s="60" t="str">
        <f t="shared" si="7"/>
        <v/>
      </c>
      <c r="AS11" s="60" t="str">
        <f t="shared" si="7"/>
        <v/>
      </c>
      <c r="AT11" s="60" t="str">
        <f t="shared" si="7"/>
        <v/>
      </c>
      <c r="AU11" s="60" t="str">
        <f t="shared" si="7"/>
        <v/>
      </c>
      <c r="AV11" s="60" t="str">
        <f t="shared" si="7"/>
        <v/>
      </c>
    </row>
    <row r="12" spans="1:48" s="59" customFormat="1" ht="17.25" customHeight="1">
      <c r="A12" s="55"/>
      <c r="B12" s="55"/>
      <c r="C12" s="55"/>
      <c r="D12" s="387" t="s">
        <v>90</v>
      </c>
      <c r="E12" s="387"/>
      <c r="F12" s="60">
        <f>F7-$E7</f>
        <v>-6174.8253949782811</v>
      </c>
      <c r="G12" s="60">
        <f t="shared" ref="G12:R12" si="8">G7-$E7</f>
        <v>-12225.029790747154</v>
      </c>
      <c r="H12" s="60">
        <f t="shared" si="8"/>
        <v>-18153.128301897086</v>
      </c>
      <c r="I12" s="60">
        <f t="shared" si="8"/>
        <v>-23961.585282701533</v>
      </c>
      <c r="J12" s="60">
        <f t="shared" si="8"/>
        <v>-29652.81535156758</v>
      </c>
      <c r="K12" s="60">
        <f t="shared" si="8"/>
        <v>-35229.184394810232</v>
      </c>
      <c r="L12" s="60">
        <f t="shared" si="8"/>
        <v>-40693.0105501691</v>
      </c>
      <c r="M12" s="60">
        <f t="shared" si="8"/>
        <v>-46046.565170475165</v>
      </c>
      <c r="N12" s="60">
        <f t="shared" si="8"/>
        <v>-51292.073767869093</v>
      </c>
      <c r="O12" s="60">
        <f t="shared" si="8"/>
        <v>-56431.71693896284</v>
      </c>
      <c r="P12" s="60">
        <f t="shared" si="8"/>
        <v>-61467.631271329854</v>
      </c>
      <c r="Q12" s="60">
        <f t="shared" si="8"/>
        <v>-66401.910231700342</v>
      </c>
      <c r="R12" s="60">
        <f t="shared" si="8"/>
        <v>-71236.6050362307</v>
      </c>
      <c r="S12" s="60">
        <f t="shared" ref="S12:AC12" si="9">S7-$E7</f>
        <v>-75973.72550320928</v>
      </c>
      <c r="T12" s="60">
        <f t="shared" si="9"/>
        <v>-80615.240888552653</v>
      </c>
      <c r="U12" s="60">
        <f t="shared" si="9"/>
        <v>-85163.080704439839</v>
      </c>
      <c r="V12" s="60">
        <f t="shared" si="9"/>
        <v>-89619.135521424731</v>
      </c>
      <c r="W12" s="60">
        <f t="shared" si="9"/>
        <v>-93985.257754360209</v>
      </c>
      <c r="X12" s="60">
        <f t="shared" si="9"/>
        <v>-98263.262432460673</v>
      </c>
      <c r="Y12" s="60">
        <f t="shared" si="9"/>
        <v>-102460.19684736428</v>
      </c>
      <c r="Z12" s="60">
        <f t="shared" si="9"/>
        <v>-106572.32180336962</v>
      </c>
      <c r="AA12" s="60">
        <f t="shared" si="9"/>
        <v>-110601.35108573223</v>
      </c>
      <c r="AB12" s="60">
        <f t="shared" si="9"/>
        <v>-114548.96384843014</v>
      </c>
      <c r="AC12" s="60">
        <f t="shared" si="9"/>
        <v>-118416.80531397474</v>
      </c>
      <c r="AD12" s="60">
        <f t="shared" ref="AD12:AT12" si="10">AD7-$E7</f>
        <v>-122206.48745908003</v>
      </c>
      <c r="AE12" s="60">
        <f t="shared" si="10"/>
        <v>-125919.58968647648</v>
      </c>
      <c r="AF12" s="60">
        <f t="shared" si="10"/>
        <v>-129557.65948314892</v>
      </c>
      <c r="AG12" s="60">
        <f t="shared" si="10"/>
        <v>-133122.21306527336</v>
      </c>
      <c r="AH12" s="60">
        <f t="shared" si="10"/>
        <v>-136614.73601012115</v>
      </c>
      <c r="AI12" s="60">
        <f t="shared" si="10"/>
        <v>-140036.68387519394</v>
      </c>
      <c r="AJ12" s="60">
        <f t="shared" si="10"/>
        <v>-143389.4828048475</v>
      </c>
      <c r="AK12" s="60">
        <f t="shared" si="10"/>
        <v>-146674.53012465726</v>
      </c>
      <c r="AL12" s="60">
        <f t="shared" si="10"/>
        <v>-149893.19492377312</v>
      </c>
      <c r="AM12" s="60">
        <f t="shared" si="10"/>
        <v>-153046.81862550642</v>
      </c>
      <c r="AN12" s="60">
        <f t="shared" si="10"/>
        <v>-156136.71554638678</v>
      </c>
      <c r="AO12" s="60">
        <f t="shared" si="10"/>
        <v>-159164.17344392175</v>
      </c>
      <c r="AP12" s="60">
        <f t="shared" si="10"/>
        <v>-162130.45405328766</v>
      </c>
      <c r="AQ12" s="60">
        <f t="shared" si="10"/>
        <v>-165036.79361317531</v>
      </c>
      <c r="AR12" s="60">
        <f t="shared" si="10"/>
        <v>-167884.40338100964</v>
      </c>
      <c r="AS12" s="60">
        <f t="shared" si="10"/>
        <v>-170674.47013775812</v>
      </c>
      <c r="AT12" s="60">
        <f t="shared" si="10"/>
        <v>-173408.15668253816</v>
      </c>
      <c r="AU12" s="60">
        <f>AU7-$E7</f>
        <v>-176086.6023172299</v>
      </c>
      <c r="AV12" s="60">
        <f>AV7-$E7</f>
        <v>-178710.923321296</v>
      </c>
    </row>
    <row r="13" spans="1:48" s="59" customFormat="1" ht="17.25" customHeight="1">
      <c r="A13" s="55"/>
      <c r="B13" s="55"/>
      <c r="C13" s="55"/>
      <c r="D13" s="387" t="s">
        <v>91</v>
      </c>
      <c r="E13" s="387"/>
      <c r="F13" s="60">
        <f>IF(F8=0,"",F8-$E8)</f>
        <v>5498.1529999999912</v>
      </c>
      <c r="G13" s="60">
        <f t="shared" ref="G13:R13" si="11">IF(G8=0,"",G8-$E8)</f>
        <v>16496.108000000007</v>
      </c>
      <c r="H13" s="60">
        <f t="shared" si="11"/>
        <v>-36883.750999999989</v>
      </c>
      <c r="I13" s="60">
        <f t="shared" si="11"/>
        <v>-23779.738000000012</v>
      </c>
      <c r="J13" s="60">
        <f t="shared" si="11"/>
        <v>-10631.61599999998</v>
      </c>
      <c r="K13" s="60">
        <f t="shared" si="11"/>
        <v>-44127.277999999991</v>
      </c>
      <c r="L13" s="60">
        <f t="shared" si="11"/>
        <v>-69496.070999999996</v>
      </c>
      <c r="M13" s="60">
        <f t="shared" si="11"/>
        <v>-70000.314999999973</v>
      </c>
      <c r="N13" s="60">
        <f t="shared" si="11"/>
        <v>-92329.29700000002</v>
      </c>
      <c r="O13" s="60">
        <f t="shared" si="11"/>
        <v>-46452.842999999993</v>
      </c>
      <c r="P13" s="60">
        <f t="shared" si="11"/>
        <v>-60988.793000000005</v>
      </c>
      <c r="Q13" s="60">
        <f t="shared" si="11"/>
        <v>-69414.989999999962</v>
      </c>
      <c r="R13" s="60" t="str">
        <f t="shared" si="11"/>
        <v/>
      </c>
      <c r="S13" s="60" t="str">
        <f t="shared" ref="S13:AC13" si="12">IF(S8=0,"",S8-$E8)</f>
        <v/>
      </c>
      <c r="T13" s="60" t="str">
        <f t="shared" si="12"/>
        <v/>
      </c>
      <c r="U13" s="60" t="str">
        <f t="shared" si="12"/>
        <v/>
      </c>
      <c r="V13" s="60" t="str">
        <f t="shared" si="12"/>
        <v/>
      </c>
      <c r="W13" s="60" t="str">
        <f t="shared" si="12"/>
        <v/>
      </c>
      <c r="X13" s="60" t="str">
        <f t="shared" si="12"/>
        <v/>
      </c>
      <c r="Y13" s="60" t="str">
        <f t="shared" si="12"/>
        <v/>
      </c>
      <c r="Z13" s="60" t="str">
        <f t="shared" si="12"/>
        <v/>
      </c>
      <c r="AA13" s="60" t="str">
        <f t="shared" si="12"/>
        <v/>
      </c>
      <c r="AB13" s="60" t="str">
        <f t="shared" si="12"/>
        <v/>
      </c>
      <c r="AC13" s="60" t="str">
        <f t="shared" si="12"/>
        <v/>
      </c>
      <c r="AD13" s="60" t="str">
        <f t="shared" ref="AD13:AT13" si="13">IF(AD8=0,"",AD8-$E8)</f>
        <v/>
      </c>
      <c r="AE13" s="60" t="str">
        <f t="shared" si="13"/>
        <v/>
      </c>
      <c r="AF13" s="60" t="str">
        <f t="shared" si="13"/>
        <v/>
      </c>
      <c r="AG13" s="60" t="str">
        <f t="shared" si="13"/>
        <v/>
      </c>
      <c r="AH13" s="60" t="str">
        <f t="shared" si="13"/>
        <v/>
      </c>
      <c r="AI13" s="60" t="str">
        <f t="shared" si="13"/>
        <v/>
      </c>
      <c r="AJ13" s="60" t="str">
        <f t="shared" si="13"/>
        <v/>
      </c>
      <c r="AK13" s="60" t="str">
        <f t="shared" si="13"/>
        <v/>
      </c>
      <c r="AL13" s="60" t="str">
        <f t="shared" si="13"/>
        <v/>
      </c>
      <c r="AM13" s="60" t="str">
        <f t="shared" si="13"/>
        <v/>
      </c>
      <c r="AN13" s="60" t="str">
        <f t="shared" si="13"/>
        <v/>
      </c>
      <c r="AO13" s="60" t="str">
        <f t="shared" si="13"/>
        <v/>
      </c>
      <c r="AP13" s="60" t="str">
        <f t="shared" si="13"/>
        <v/>
      </c>
      <c r="AQ13" s="60" t="str">
        <f t="shared" si="13"/>
        <v/>
      </c>
      <c r="AR13" s="60" t="str">
        <f t="shared" si="13"/>
        <v/>
      </c>
      <c r="AS13" s="60" t="str">
        <f t="shared" si="13"/>
        <v/>
      </c>
      <c r="AT13" s="60" t="str">
        <f t="shared" si="13"/>
        <v/>
      </c>
      <c r="AU13" s="60" t="str">
        <f>IF(AU8=0,"",AU8-$E8)</f>
        <v/>
      </c>
      <c r="AV13" s="60" t="str">
        <f>IF(AV8=0,"",AV8-$E8)</f>
        <v/>
      </c>
    </row>
    <row r="14" spans="1:48" s="55" customFormat="1" ht="17.25" customHeight="1">
      <c r="C14" s="58"/>
      <c r="D14" s="66"/>
      <c r="E14" s="66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61"/>
    </row>
    <row r="15" spans="1:48" hidden="1">
      <c r="A15" s="42"/>
      <c r="B15" s="381" t="s">
        <v>84</v>
      </c>
      <c r="C15" s="382"/>
      <c r="D15" s="383"/>
      <c r="E15" s="67">
        <f>IF(SUM(E17:E26)=0,"",SUM(E17:E26))</f>
        <v>305955.408</v>
      </c>
      <c r="F15" s="67">
        <f t="shared" ref="F15:R15" si="14">SUM(F17:F26)</f>
        <v>311453.56099999999</v>
      </c>
      <c r="G15" s="67">
        <f t="shared" si="14"/>
        <v>322451.516</v>
      </c>
      <c r="H15" s="67">
        <f t="shared" si="14"/>
        <v>269071.65700000001</v>
      </c>
      <c r="I15" s="67">
        <f t="shared" si="14"/>
        <v>282175.67</v>
      </c>
      <c r="J15" s="67">
        <f t="shared" si="14"/>
        <v>295323.79200000002</v>
      </c>
      <c r="K15" s="67">
        <f t="shared" si="14"/>
        <v>261828.13</v>
      </c>
      <c r="L15" s="67">
        <f t="shared" si="14"/>
        <v>236459.337</v>
      </c>
      <c r="M15" s="67">
        <f t="shared" si="14"/>
        <v>235955.09300000002</v>
      </c>
      <c r="N15" s="67">
        <f t="shared" si="14"/>
        <v>213626.11099999998</v>
      </c>
      <c r="O15" s="67">
        <f t="shared" si="14"/>
        <v>259502.565</v>
      </c>
      <c r="P15" s="67">
        <f t="shared" si="14"/>
        <v>244966.61499999999</v>
      </c>
      <c r="Q15" s="67">
        <f t="shared" si="14"/>
        <v>236540.41800000003</v>
      </c>
      <c r="R15" s="67">
        <f t="shared" si="14"/>
        <v>0</v>
      </c>
      <c r="S15" s="44"/>
      <c r="T15" s="44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</row>
    <row r="16" spans="1:48">
      <c r="A16" s="42"/>
      <c r="B16" s="379"/>
      <c r="C16" s="380"/>
      <c r="D16" s="68" t="s">
        <v>117</v>
      </c>
      <c r="E16" s="384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5"/>
      <c r="AI16" s="385"/>
      <c r="AJ16" s="385"/>
      <c r="AK16" s="385"/>
      <c r="AL16" s="385"/>
      <c r="AM16" s="385"/>
      <c r="AN16" s="385"/>
      <c r="AO16" s="385"/>
      <c r="AP16" s="385"/>
      <c r="AQ16" s="385"/>
      <c r="AR16" s="385"/>
      <c r="AS16" s="385"/>
      <c r="AT16" s="385"/>
      <c r="AU16" s="385"/>
      <c r="AV16" s="386"/>
    </row>
    <row r="17" spans="1:48">
      <c r="A17" s="42" t="str">
        <f>IF(E17&gt;0,CONCATENATE(C17,", "),"")</f>
        <v xml:space="preserve">Strom, </v>
      </c>
      <c r="B17" s="69">
        <v>1</v>
      </c>
      <c r="C17" s="70" t="s">
        <v>115</v>
      </c>
      <c r="D17" s="23">
        <v>0.53300000000000003</v>
      </c>
      <c r="E17" s="71">
        <f>+Energieverbräuche!D8*E27</f>
        <v>92021.384000000005</v>
      </c>
      <c r="F17" s="71">
        <f>+Energieverbräuche!E8*F27</f>
        <v>88094.773000000001</v>
      </c>
      <c r="G17" s="71">
        <f>+Energieverbräuche!F8*G27</f>
        <v>89508.822</v>
      </c>
      <c r="H17" s="71">
        <f>+Energieverbräuche!G8*H27</f>
        <v>88665.082999999999</v>
      </c>
      <c r="I17" s="71">
        <f>+Energieverbräuche!H8*I27</f>
        <v>86306.558000000005</v>
      </c>
      <c r="J17" s="71">
        <f>+Energieverbräuche!I8*J27</f>
        <v>97025.188000000009</v>
      </c>
      <c r="K17" s="71">
        <f>+Energieverbräuche!J8*K27</f>
        <v>88837.775000000009</v>
      </c>
      <c r="L17" s="71">
        <f>+Energieverbräuche!K8*L27</f>
        <v>72566.884000000005</v>
      </c>
      <c r="M17" s="71">
        <f>+Energieverbräuche!L8*M27</f>
        <v>72470.411000000007</v>
      </c>
      <c r="N17" s="71">
        <f>+Energieverbräuche!M8*N27</f>
        <v>68444.129000000001</v>
      </c>
      <c r="O17" s="71">
        <f>+Energieverbräuche!N8*O27</f>
        <v>70272.319000000003</v>
      </c>
      <c r="P17" s="71">
        <f>+Energieverbräuche!O8*P27</f>
        <v>70063.915999999997</v>
      </c>
      <c r="Q17" s="71">
        <f>+Energieverbräuche!P8*Q27</f>
        <v>71309.004000000001</v>
      </c>
      <c r="R17" s="71">
        <f>+Energieverbräuche!Q8*R27</f>
        <v>0</v>
      </c>
      <c r="S17" s="71">
        <f>+Energieverbräuche!R8*S27</f>
        <v>0</v>
      </c>
      <c r="T17" s="71">
        <f>+Energieverbräuche!S8*T27</f>
        <v>0</v>
      </c>
      <c r="U17" s="71">
        <f>+Energieverbräuche!T8*U27</f>
        <v>0</v>
      </c>
      <c r="V17" s="71">
        <f>+Energieverbräuche!U8*V27</f>
        <v>0</v>
      </c>
      <c r="W17" s="71">
        <f>+Energieverbräuche!V8*W27</f>
        <v>0</v>
      </c>
      <c r="X17" s="71">
        <f>+Energieverbräuche!W8*X27</f>
        <v>0</v>
      </c>
      <c r="Y17" s="71">
        <f>+Energieverbräuche!X8*Y27</f>
        <v>0</v>
      </c>
      <c r="Z17" s="71">
        <f>+Energieverbräuche!Y8*Z27</f>
        <v>0</v>
      </c>
      <c r="AA17" s="71">
        <f>+Energieverbräuche!Z8*AA27</f>
        <v>0</v>
      </c>
      <c r="AB17" s="71">
        <f>+Energieverbräuche!AA8*AB27</f>
        <v>0</v>
      </c>
      <c r="AC17" s="71">
        <f>+Energieverbräuche!AB8*AC27</f>
        <v>0</v>
      </c>
      <c r="AD17" s="71">
        <f>+Energieverbräuche!AC8*AD27</f>
        <v>0</v>
      </c>
      <c r="AE17" s="71">
        <f>+Energieverbräuche!AD8*AE27</f>
        <v>0</v>
      </c>
      <c r="AF17" s="71">
        <f>+Energieverbräuche!AE8*AF27</f>
        <v>0</v>
      </c>
      <c r="AG17" s="71">
        <f>+Energieverbräuche!AF8*AG27</f>
        <v>0</v>
      </c>
      <c r="AH17" s="71">
        <f>+Energieverbräuche!AG8*AH27</f>
        <v>0</v>
      </c>
      <c r="AI17" s="71">
        <f>+Energieverbräuche!AH8*AI27</f>
        <v>0</v>
      </c>
      <c r="AJ17" s="71">
        <f>+Energieverbräuche!AI8*AJ27</f>
        <v>0</v>
      </c>
      <c r="AK17" s="71">
        <f>+Energieverbräuche!AJ8*AK27</f>
        <v>0</v>
      </c>
      <c r="AL17" s="71">
        <f>+Energieverbräuche!AK8*AL27</f>
        <v>0</v>
      </c>
      <c r="AM17" s="71">
        <f>+Energieverbräuche!AL8*AM27</f>
        <v>0</v>
      </c>
      <c r="AN17" s="71">
        <f>+Energieverbräuche!AM8*AN27</f>
        <v>0</v>
      </c>
      <c r="AO17" s="71">
        <f>+Energieverbräuche!AN8*AO27</f>
        <v>0</v>
      </c>
      <c r="AP17" s="71">
        <f>+Energieverbräuche!AO8*AP27</f>
        <v>0</v>
      </c>
      <c r="AQ17" s="71">
        <f>+Energieverbräuche!AP8*AQ27</f>
        <v>0</v>
      </c>
      <c r="AR17" s="71">
        <f>+Energieverbräuche!AQ8*AR27</f>
        <v>0</v>
      </c>
      <c r="AS17" s="71">
        <f>+Energieverbräuche!AR8*AS27</f>
        <v>0</v>
      </c>
      <c r="AT17" s="71">
        <f>+Energieverbräuche!AS8*AT27</f>
        <v>0</v>
      </c>
      <c r="AU17" s="71">
        <f>+Energieverbräuche!AT8*AU27</f>
        <v>0</v>
      </c>
      <c r="AV17" s="71">
        <f>+Energieverbräuche!AU8*AV27</f>
        <v>0</v>
      </c>
    </row>
    <row r="18" spans="1:48">
      <c r="A18" s="42" t="str">
        <f t="shared" ref="A18:A26" si="15">IF(E18&gt;0,CONCATENATE(C18,", "),"")</f>
        <v xml:space="preserve">Heizenergie, </v>
      </c>
      <c r="B18" s="72">
        <v>2</v>
      </c>
      <c r="C18" s="73" t="s">
        <v>114</v>
      </c>
      <c r="D18" s="24">
        <v>0.182</v>
      </c>
      <c r="E18" s="74">
        <f>+Energieverbräuche!D17*E28</f>
        <v>186574.024</v>
      </c>
      <c r="F18" s="74">
        <f>+Energieverbräuche!E17*F28</f>
        <v>197348.788</v>
      </c>
      <c r="G18" s="74">
        <f>+Energieverbräuche!F17*G28</f>
        <v>209812.69399999999</v>
      </c>
      <c r="H18" s="74">
        <f>+Energieverbräuche!G17*H28</f>
        <v>157276.57399999999</v>
      </c>
      <c r="I18" s="74">
        <f>+Energieverbräuche!H17*I28</f>
        <v>172739.11199999999</v>
      </c>
      <c r="J18" s="74">
        <f>+Energieverbräuche!I17*J28</f>
        <v>177508.60399999999</v>
      </c>
      <c r="K18" s="74">
        <f>+Energieverbräuche!J17*K28</f>
        <v>167825.658</v>
      </c>
      <c r="L18" s="74">
        <f>+Energieverbräuche!K17*L28</f>
        <v>161011.57800000001</v>
      </c>
      <c r="M18" s="74">
        <f>+Energieverbräuche!L17*M28</f>
        <v>159868.79999999999</v>
      </c>
      <c r="N18" s="74">
        <f>+Energieverbräuche!M17*N28</f>
        <v>141877.372</v>
      </c>
      <c r="O18" s="74">
        <f>+Energieverbräuche!N17*O28</f>
        <v>184831.91999999998</v>
      </c>
      <c r="P18" s="74">
        <f>+Energieverbräuche!O17*P28</f>
        <v>171990.91</v>
      </c>
      <c r="Q18" s="74">
        <f>+Energieverbräuche!P17*Q28</f>
        <v>161163.54800000001</v>
      </c>
      <c r="R18" s="74">
        <f>+Energieverbräuche!Q17*R28</f>
        <v>0</v>
      </c>
      <c r="S18" s="74">
        <f>+Energieverbräuche!R17*S28</f>
        <v>0</v>
      </c>
      <c r="T18" s="74">
        <f>+Energieverbräuche!S17*T28</f>
        <v>0</v>
      </c>
      <c r="U18" s="74">
        <f>+Energieverbräuche!T17*U28</f>
        <v>0</v>
      </c>
      <c r="V18" s="74">
        <f>+Energieverbräuche!U17*V28</f>
        <v>0</v>
      </c>
      <c r="W18" s="74">
        <f>+Energieverbräuche!V17*W28</f>
        <v>0</v>
      </c>
      <c r="X18" s="74">
        <f>+Energieverbräuche!W17*X28</f>
        <v>0</v>
      </c>
      <c r="Y18" s="74">
        <f>+Energieverbräuche!X17*Y28</f>
        <v>0</v>
      </c>
      <c r="Z18" s="74">
        <f>+Energieverbräuche!Y17*Z28</f>
        <v>0</v>
      </c>
      <c r="AA18" s="74">
        <f>+Energieverbräuche!Z17*AA28</f>
        <v>0</v>
      </c>
      <c r="AB18" s="74">
        <f>+Energieverbräuche!AA17*AB28</f>
        <v>0</v>
      </c>
      <c r="AC18" s="74">
        <f>+Energieverbräuche!AB17*AC28</f>
        <v>0</v>
      </c>
      <c r="AD18" s="74">
        <f>+Energieverbräuche!AC17*AD28</f>
        <v>0</v>
      </c>
      <c r="AE18" s="74">
        <f>+Energieverbräuche!AD17*AE28</f>
        <v>0</v>
      </c>
      <c r="AF18" s="74">
        <f>+Energieverbräuche!AE17*AF28</f>
        <v>0</v>
      </c>
      <c r="AG18" s="74">
        <f>+Energieverbräuche!AF17*AG28</f>
        <v>0</v>
      </c>
      <c r="AH18" s="74">
        <f>+Energieverbräuche!AG17*AH28</f>
        <v>0</v>
      </c>
      <c r="AI18" s="74">
        <f>+Energieverbräuche!AH17*AI28</f>
        <v>0</v>
      </c>
      <c r="AJ18" s="74">
        <f>+Energieverbräuche!AI17*AJ28</f>
        <v>0</v>
      </c>
      <c r="AK18" s="74">
        <f>+Energieverbräuche!AJ17*AK28</f>
        <v>0</v>
      </c>
      <c r="AL18" s="74">
        <f>+Energieverbräuche!AK17*AL28</f>
        <v>0</v>
      </c>
      <c r="AM18" s="74">
        <f>+Energieverbräuche!AL17*AM28</f>
        <v>0</v>
      </c>
      <c r="AN18" s="74">
        <f>+Energieverbräuche!AM17*AN28</f>
        <v>0</v>
      </c>
      <c r="AO18" s="74">
        <f>+Energieverbräuche!AN17*AO28</f>
        <v>0</v>
      </c>
      <c r="AP18" s="74">
        <f>+Energieverbräuche!AO17*AP28</f>
        <v>0</v>
      </c>
      <c r="AQ18" s="74">
        <f>+Energieverbräuche!AP17*AQ28</f>
        <v>0</v>
      </c>
      <c r="AR18" s="74">
        <f>+Energieverbräuche!AQ17*AR28</f>
        <v>0</v>
      </c>
      <c r="AS18" s="74">
        <f>+Energieverbräuche!AR17*AS28</f>
        <v>0</v>
      </c>
      <c r="AT18" s="74">
        <f>+Energieverbräuche!AS17*AT28</f>
        <v>0</v>
      </c>
      <c r="AU18" s="74">
        <f>+Energieverbräuche!AT17*AU28</f>
        <v>0</v>
      </c>
      <c r="AV18" s="74">
        <f>+Energieverbräuche!AU17*AV28</f>
        <v>0</v>
      </c>
    </row>
    <row r="19" spans="1:48">
      <c r="A19" s="42" t="str">
        <f t="shared" si="15"/>
        <v/>
      </c>
      <c r="B19" s="75">
        <v>3</v>
      </c>
      <c r="C19" s="76" t="s">
        <v>128</v>
      </c>
      <c r="D19" s="25">
        <f>D17</f>
        <v>0.53300000000000003</v>
      </c>
      <c r="E19" s="77">
        <f>(+Energieverbräuche!D22*$D$19)*(-1)</f>
        <v>0</v>
      </c>
      <c r="F19" s="77">
        <f>(+Energieverbräuche!E22*$D$19)*(-1)</f>
        <v>0</v>
      </c>
      <c r="G19" s="77">
        <f>(+Energieverbräuche!F22*$D$19)*(-1)</f>
        <v>0</v>
      </c>
      <c r="H19" s="77">
        <f>(+Energieverbräuche!G22*$D$19)*(-1)</f>
        <v>0</v>
      </c>
      <c r="I19" s="77">
        <f>(+Energieverbräuche!H22*$D$19)*(-1)</f>
        <v>0</v>
      </c>
      <c r="J19" s="77">
        <f>(+Energieverbräuche!I22*$D$19)*(-1)</f>
        <v>0</v>
      </c>
      <c r="K19" s="77">
        <f>(+Energieverbräuche!J22*$D$19)*(-1)</f>
        <v>-10495.303</v>
      </c>
      <c r="L19" s="77">
        <f>(+Energieverbräuche!K22*$D$19)*(-1)</f>
        <v>-12059.125</v>
      </c>
      <c r="M19" s="77">
        <f>(+Energieverbräuche!L22*$D$19)*(-1)</f>
        <v>-11324.118</v>
      </c>
      <c r="N19" s="77">
        <f>(+Energieverbräuche!M22*$D$19)*(-1)</f>
        <v>-11635.390000000001</v>
      </c>
      <c r="O19" s="77">
        <f>(+Energieverbräuche!N22*$D$19)*(-1)</f>
        <v>-10541.674000000001</v>
      </c>
      <c r="P19" s="77">
        <f>(+Energieverbräuche!O22*$D$19)*(-1)</f>
        <v>-12028.211000000001</v>
      </c>
      <c r="Q19" s="77">
        <f>(+Energieverbräuche!P22*$D$19)*(-1)</f>
        <v>-10872.134</v>
      </c>
      <c r="R19" s="77">
        <f>(+Energieverbräuche!Q22*$D$19)*(-1)</f>
        <v>0</v>
      </c>
      <c r="S19" s="77">
        <f>(+Energieverbräuche!R22*$D$19)*(-1)</f>
        <v>0</v>
      </c>
      <c r="T19" s="77">
        <f>(+Energieverbräuche!S22*$D$19)*(-1)</f>
        <v>0</v>
      </c>
      <c r="U19" s="77">
        <f>(+Energieverbräuche!T22*$D$19)*(-1)</f>
        <v>0</v>
      </c>
      <c r="V19" s="77">
        <f>(+Energieverbräuche!U22*$D$19)*(-1)</f>
        <v>0</v>
      </c>
      <c r="W19" s="77">
        <f>(+Energieverbräuche!V22*$D$19)*(-1)</f>
        <v>0</v>
      </c>
      <c r="X19" s="77">
        <f>(+Energieverbräuche!W22*$D$19)*(-1)</f>
        <v>0</v>
      </c>
      <c r="Y19" s="77">
        <f>(+Energieverbräuche!X22*$D$19)*(-1)</f>
        <v>0</v>
      </c>
      <c r="Z19" s="77">
        <f>(+Energieverbräuche!Y22*$D$19)*(-1)</f>
        <v>0</v>
      </c>
      <c r="AA19" s="77">
        <f>(+Energieverbräuche!Z22*$D$19)*(-1)</f>
        <v>0</v>
      </c>
      <c r="AB19" s="77">
        <f>(+Energieverbräuche!AA22*$D$19)*(-1)</f>
        <v>0</v>
      </c>
      <c r="AC19" s="77">
        <f>(+Energieverbräuche!AB22*$D$19)*(-1)</f>
        <v>0</v>
      </c>
      <c r="AD19" s="77">
        <f>(+Energieverbräuche!AC22*$D$19)*(-1)</f>
        <v>0</v>
      </c>
      <c r="AE19" s="77">
        <f>(+Energieverbräuche!AD22*$D$19)*(-1)</f>
        <v>0</v>
      </c>
      <c r="AF19" s="77">
        <f>(+Energieverbräuche!AE22*$D$19)*(-1)</f>
        <v>0</v>
      </c>
      <c r="AG19" s="77">
        <f>(+Energieverbräuche!AF22*$D$19)*(-1)</f>
        <v>0</v>
      </c>
      <c r="AH19" s="77">
        <f>(+Energieverbräuche!AG22*$D$19)*(-1)</f>
        <v>0</v>
      </c>
      <c r="AI19" s="77">
        <f>(+Energieverbräuche!AH22*$D$19)*(-1)</f>
        <v>0</v>
      </c>
      <c r="AJ19" s="77">
        <f>(+Energieverbräuche!AI22*$D$19)*(-1)</f>
        <v>0</v>
      </c>
      <c r="AK19" s="77">
        <f>(+Energieverbräuche!AJ22*$D$19)*(-1)</f>
        <v>0</v>
      </c>
      <c r="AL19" s="77">
        <f>(+Energieverbräuche!AK22*$D$19)*(-1)</f>
        <v>0</v>
      </c>
      <c r="AM19" s="77">
        <f>(+Energieverbräuche!AL22*$D$19)*(-1)</f>
        <v>0</v>
      </c>
      <c r="AN19" s="77">
        <f>(+Energieverbräuche!AM22*$D$19)*(-1)</f>
        <v>0</v>
      </c>
      <c r="AO19" s="77">
        <f>(+Energieverbräuche!AN22*$D$19)*(-1)</f>
        <v>0</v>
      </c>
      <c r="AP19" s="77">
        <f>(+Energieverbräuche!AO22*$D$19)*(-1)</f>
        <v>0</v>
      </c>
      <c r="AQ19" s="77">
        <f>(+Energieverbräuche!AP22*$D$19)*(-1)</f>
        <v>0</v>
      </c>
      <c r="AR19" s="77">
        <f>(+Energieverbräuche!AQ22*$D$19)*(-1)</f>
        <v>0</v>
      </c>
      <c r="AS19" s="77">
        <f>(+Energieverbräuche!AR22*$D$19)*(-1)</f>
        <v>0</v>
      </c>
      <c r="AT19" s="77">
        <f>(+Energieverbräuche!AS22*$D$19)*(-1)</f>
        <v>0</v>
      </c>
      <c r="AU19" s="77">
        <f>(+Energieverbräuche!AT22*$D$19)*(-1)</f>
        <v>0</v>
      </c>
      <c r="AV19" s="77">
        <f>(+Energieverbräuche!AU22*$D$19)*(-1)</f>
        <v>0</v>
      </c>
    </row>
    <row r="20" spans="1:48">
      <c r="A20" s="42" t="str">
        <f t="shared" si="15"/>
        <v/>
      </c>
      <c r="B20" s="82">
        <v>4</v>
      </c>
      <c r="C20" s="83" t="s">
        <v>134</v>
      </c>
      <c r="D20" s="84">
        <f>D18</f>
        <v>0.182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</row>
    <row r="21" spans="1:48">
      <c r="A21" s="42" t="str">
        <f t="shared" si="15"/>
        <v/>
      </c>
      <c r="B21" s="78">
        <v>5</v>
      </c>
      <c r="C21" s="27" t="s">
        <v>118</v>
      </c>
      <c r="D21" s="27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</row>
    <row r="22" spans="1:48">
      <c r="A22" s="42" t="str">
        <f t="shared" si="15"/>
        <v xml:space="preserve">Abfall, </v>
      </c>
      <c r="B22" s="78">
        <v>6</v>
      </c>
      <c r="C22" s="27" t="s">
        <v>140</v>
      </c>
      <c r="D22" s="225">
        <v>90</v>
      </c>
      <c r="E22" s="26">
        <f>$D$22*Energieverbräuche!D27</f>
        <v>27360</v>
      </c>
      <c r="F22" s="26">
        <f>$D$22*Energieverbräuche!E27</f>
        <v>26010</v>
      </c>
      <c r="G22" s="26">
        <f>$D$22*Energieverbräuche!F27</f>
        <v>23130</v>
      </c>
      <c r="H22" s="26">
        <f>$D$22*Energieverbräuche!G27</f>
        <v>23130</v>
      </c>
      <c r="I22" s="26">
        <f>$D$22*Energieverbräuche!H27</f>
        <v>23130</v>
      </c>
      <c r="J22" s="26">
        <f>$D$22*Energieverbräuche!I27</f>
        <v>20790</v>
      </c>
      <c r="K22" s="26">
        <f>$D$22*Energieverbräuche!J27</f>
        <v>15660</v>
      </c>
      <c r="L22" s="26">
        <f>$D$22*Energieverbräuche!K27</f>
        <v>14940</v>
      </c>
      <c r="M22" s="26">
        <f>$D$22*Energieverbräuche!L27</f>
        <v>14940</v>
      </c>
      <c r="N22" s="26">
        <f>$D$22*Energieverbräuche!M27</f>
        <v>14940</v>
      </c>
      <c r="O22" s="26">
        <f>$D$22*Energieverbräuche!N27</f>
        <v>14940</v>
      </c>
      <c r="P22" s="26">
        <f>$D$22*Energieverbräuche!O27</f>
        <v>14940</v>
      </c>
      <c r="Q22" s="26">
        <f>$D$22*Energieverbräuche!P27</f>
        <v>14940</v>
      </c>
      <c r="R22" s="26">
        <f>$D$22*Energieverbräuche!Q27</f>
        <v>0</v>
      </c>
      <c r="S22" s="26">
        <f>$D$22*Energieverbräuche!R27</f>
        <v>0</v>
      </c>
      <c r="T22" s="26">
        <f>$D$22*Energieverbräuche!S27</f>
        <v>0</v>
      </c>
      <c r="U22" s="26">
        <f>$D$22*Energieverbräuche!T27</f>
        <v>0</v>
      </c>
      <c r="V22" s="26">
        <f>$D$22*Energieverbräuche!U27</f>
        <v>0</v>
      </c>
      <c r="W22" s="26">
        <f>$D$22*Energieverbräuche!V27</f>
        <v>0</v>
      </c>
      <c r="X22" s="26">
        <f>$D$22*Energieverbräuche!W27</f>
        <v>0</v>
      </c>
      <c r="Y22" s="26">
        <f>$D$22*Energieverbräuche!X27</f>
        <v>0</v>
      </c>
      <c r="Z22" s="26">
        <f>$D$22*Energieverbräuche!Y27</f>
        <v>0</v>
      </c>
      <c r="AA22" s="26">
        <f>$D$22*Energieverbräuche!Z27</f>
        <v>0</v>
      </c>
      <c r="AB22" s="26">
        <f>$D$22*Energieverbräuche!AA27</f>
        <v>0</v>
      </c>
      <c r="AC22" s="26">
        <f>$D$22*Energieverbräuche!AB27</f>
        <v>0</v>
      </c>
      <c r="AD22" s="26">
        <f>$D$22*Energieverbräuche!AC27</f>
        <v>0</v>
      </c>
      <c r="AE22" s="26">
        <f>$D$22*Energieverbräuche!AD27</f>
        <v>0</v>
      </c>
      <c r="AF22" s="26">
        <f>$D$22*Energieverbräuche!AE27</f>
        <v>0</v>
      </c>
      <c r="AG22" s="26">
        <f>$D$22*Energieverbräuche!AF27</f>
        <v>0</v>
      </c>
      <c r="AH22" s="26">
        <f>$D$22*Energieverbräuche!AG27</f>
        <v>0</v>
      </c>
      <c r="AI22" s="26">
        <f>$D$22*Energieverbräuche!AH27</f>
        <v>0</v>
      </c>
      <c r="AJ22" s="26">
        <f>$D$22*Energieverbräuche!AI27</f>
        <v>0</v>
      </c>
      <c r="AK22" s="26">
        <f>$D$22*Energieverbräuche!AJ27</f>
        <v>0</v>
      </c>
      <c r="AL22" s="26">
        <f>$D$22*Energieverbräuche!AK27</f>
        <v>0</v>
      </c>
      <c r="AM22" s="26">
        <f>$D$22*Energieverbräuche!AL27</f>
        <v>0</v>
      </c>
      <c r="AN22" s="26">
        <f>$D$22*Energieverbräuche!AM27</f>
        <v>0</v>
      </c>
      <c r="AO22" s="26">
        <f>$D$22*Energieverbräuche!AN27</f>
        <v>0</v>
      </c>
      <c r="AP22" s="26">
        <f>$D$22*Energieverbräuche!AO27</f>
        <v>0</v>
      </c>
      <c r="AQ22" s="26">
        <f>$D$22*Energieverbräuche!AP27</f>
        <v>0</v>
      </c>
      <c r="AR22" s="26">
        <f>$D$22*Energieverbräuche!AQ27</f>
        <v>0</v>
      </c>
      <c r="AS22" s="26">
        <f>$D$22*Energieverbräuche!AR27</f>
        <v>0</v>
      </c>
      <c r="AT22" s="26">
        <f>$D$22*Energieverbräuche!AS27</f>
        <v>0</v>
      </c>
      <c r="AU22" s="26">
        <f>$D$22*Energieverbräuche!AT27</f>
        <v>0</v>
      </c>
      <c r="AV22" s="26">
        <f>$D$22*Energieverbräuche!AU27</f>
        <v>0</v>
      </c>
    </row>
    <row r="23" spans="1:48">
      <c r="A23" s="42" t="str">
        <f t="shared" si="15"/>
        <v/>
      </c>
      <c r="B23" s="78">
        <v>7</v>
      </c>
      <c r="C23" s="27" t="s">
        <v>92</v>
      </c>
      <c r="D23" s="26" t="s">
        <v>93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</row>
    <row r="24" spans="1:48">
      <c r="A24" s="42" t="str">
        <f t="shared" si="15"/>
        <v/>
      </c>
      <c r="B24" s="78">
        <v>8</v>
      </c>
      <c r="C24" s="27" t="s">
        <v>142</v>
      </c>
      <c r="D24" s="26" t="s">
        <v>94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</row>
    <row r="25" spans="1:48">
      <c r="A25" s="42" t="str">
        <f t="shared" si="15"/>
        <v/>
      </c>
      <c r="B25" s="78">
        <v>9</v>
      </c>
      <c r="C25" s="27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</row>
    <row r="26" spans="1:48" ht="17.25" thickBot="1">
      <c r="A26" s="42" t="str">
        <f t="shared" si="15"/>
        <v/>
      </c>
      <c r="B26" s="78">
        <v>10</v>
      </c>
      <c r="C26" s="314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</row>
    <row r="27" spans="1:48">
      <c r="A27" s="42" t="str">
        <f>CONCATENATE("CO2-Emissionen für ", A17,A18,A19,A20,A21,A22,A23,A24,A25,A26)</f>
        <v xml:space="preserve">CO2-Emissionen für Strom, Heizenergie, Abfall, </v>
      </c>
      <c r="B27" s="311"/>
      <c r="C27" s="319" t="s">
        <v>268</v>
      </c>
      <c r="D27" s="320"/>
      <c r="E27" s="313">
        <f>D17</f>
        <v>0.53300000000000003</v>
      </c>
      <c r="F27" s="313">
        <f>E27</f>
        <v>0.53300000000000003</v>
      </c>
      <c r="G27" s="313">
        <f t="shared" ref="G27:AV27" si="16">F27</f>
        <v>0.53300000000000003</v>
      </c>
      <c r="H27" s="313">
        <f t="shared" si="16"/>
        <v>0.53300000000000003</v>
      </c>
      <c r="I27" s="313">
        <f t="shared" si="16"/>
        <v>0.53300000000000003</v>
      </c>
      <c r="J27" s="313">
        <f t="shared" si="16"/>
        <v>0.53300000000000003</v>
      </c>
      <c r="K27" s="313">
        <f t="shared" si="16"/>
        <v>0.53300000000000003</v>
      </c>
      <c r="L27" s="313">
        <f t="shared" si="16"/>
        <v>0.53300000000000003</v>
      </c>
      <c r="M27" s="313">
        <f t="shared" si="16"/>
        <v>0.53300000000000003</v>
      </c>
      <c r="N27" s="313">
        <f t="shared" si="16"/>
        <v>0.53300000000000003</v>
      </c>
      <c r="O27" s="313">
        <f t="shared" si="16"/>
        <v>0.53300000000000003</v>
      </c>
      <c r="P27" s="313">
        <f t="shared" si="16"/>
        <v>0.53300000000000003</v>
      </c>
      <c r="Q27" s="313">
        <f t="shared" si="16"/>
        <v>0.53300000000000003</v>
      </c>
      <c r="R27" s="313">
        <f t="shared" si="16"/>
        <v>0.53300000000000003</v>
      </c>
      <c r="S27" s="313">
        <f t="shared" si="16"/>
        <v>0.53300000000000003</v>
      </c>
      <c r="T27" s="313">
        <f t="shared" si="16"/>
        <v>0.53300000000000003</v>
      </c>
      <c r="U27" s="313">
        <f t="shared" si="16"/>
        <v>0.53300000000000003</v>
      </c>
      <c r="V27" s="313">
        <f t="shared" si="16"/>
        <v>0.53300000000000003</v>
      </c>
      <c r="W27" s="313">
        <f t="shared" si="16"/>
        <v>0.53300000000000003</v>
      </c>
      <c r="X27" s="313">
        <f t="shared" si="16"/>
        <v>0.53300000000000003</v>
      </c>
      <c r="Y27" s="313">
        <f t="shared" si="16"/>
        <v>0.53300000000000003</v>
      </c>
      <c r="Z27" s="313">
        <f t="shared" si="16"/>
        <v>0.53300000000000003</v>
      </c>
      <c r="AA27" s="313">
        <f t="shared" si="16"/>
        <v>0.53300000000000003</v>
      </c>
      <c r="AB27" s="313">
        <f t="shared" si="16"/>
        <v>0.53300000000000003</v>
      </c>
      <c r="AC27" s="313">
        <f t="shared" si="16"/>
        <v>0.53300000000000003</v>
      </c>
      <c r="AD27" s="313">
        <f t="shared" si="16"/>
        <v>0.53300000000000003</v>
      </c>
      <c r="AE27" s="313">
        <f t="shared" si="16"/>
        <v>0.53300000000000003</v>
      </c>
      <c r="AF27" s="313">
        <f t="shared" si="16"/>
        <v>0.53300000000000003</v>
      </c>
      <c r="AG27" s="313">
        <f t="shared" si="16"/>
        <v>0.53300000000000003</v>
      </c>
      <c r="AH27" s="313">
        <f t="shared" si="16"/>
        <v>0.53300000000000003</v>
      </c>
      <c r="AI27" s="313">
        <f t="shared" si="16"/>
        <v>0.53300000000000003</v>
      </c>
      <c r="AJ27" s="313">
        <f t="shared" si="16"/>
        <v>0.53300000000000003</v>
      </c>
      <c r="AK27" s="313">
        <f t="shared" si="16"/>
        <v>0.53300000000000003</v>
      </c>
      <c r="AL27" s="313">
        <f t="shared" si="16"/>
        <v>0.53300000000000003</v>
      </c>
      <c r="AM27" s="313">
        <f t="shared" si="16"/>
        <v>0.53300000000000003</v>
      </c>
      <c r="AN27" s="313">
        <f t="shared" si="16"/>
        <v>0.53300000000000003</v>
      </c>
      <c r="AO27" s="313">
        <f t="shared" si="16"/>
        <v>0.53300000000000003</v>
      </c>
      <c r="AP27" s="313">
        <f t="shared" si="16"/>
        <v>0.53300000000000003</v>
      </c>
      <c r="AQ27" s="313">
        <f t="shared" si="16"/>
        <v>0.53300000000000003</v>
      </c>
      <c r="AR27" s="313">
        <f t="shared" si="16"/>
        <v>0.53300000000000003</v>
      </c>
      <c r="AS27" s="313">
        <f t="shared" si="16"/>
        <v>0.53300000000000003</v>
      </c>
      <c r="AT27" s="313">
        <f t="shared" si="16"/>
        <v>0.53300000000000003</v>
      </c>
      <c r="AU27" s="313">
        <f t="shared" si="16"/>
        <v>0.53300000000000003</v>
      </c>
      <c r="AV27" s="313">
        <f t="shared" si="16"/>
        <v>0.53300000000000003</v>
      </c>
    </row>
    <row r="28" spans="1:48">
      <c r="A28" s="42"/>
      <c r="B28" s="311"/>
      <c r="C28" s="321" t="s">
        <v>269</v>
      </c>
      <c r="D28" s="322"/>
      <c r="E28" s="312">
        <f>D18</f>
        <v>0.182</v>
      </c>
      <c r="F28" s="312">
        <f>E28</f>
        <v>0.182</v>
      </c>
      <c r="G28" s="312">
        <f t="shared" ref="G28:AV28" si="17">F28</f>
        <v>0.182</v>
      </c>
      <c r="H28" s="312">
        <f t="shared" si="17"/>
        <v>0.182</v>
      </c>
      <c r="I28" s="312">
        <f t="shared" si="17"/>
        <v>0.182</v>
      </c>
      <c r="J28" s="312">
        <f t="shared" si="17"/>
        <v>0.182</v>
      </c>
      <c r="K28" s="312">
        <f t="shared" si="17"/>
        <v>0.182</v>
      </c>
      <c r="L28" s="312">
        <f t="shared" si="17"/>
        <v>0.182</v>
      </c>
      <c r="M28" s="312">
        <f t="shared" si="17"/>
        <v>0.182</v>
      </c>
      <c r="N28" s="312">
        <f t="shared" si="17"/>
        <v>0.182</v>
      </c>
      <c r="O28" s="312">
        <f t="shared" si="17"/>
        <v>0.182</v>
      </c>
      <c r="P28" s="312">
        <f t="shared" si="17"/>
        <v>0.182</v>
      </c>
      <c r="Q28" s="312">
        <f t="shared" si="17"/>
        <v>0.182</v>
      </c>
      <c r="R28" s="312">
        <f t="shared" si="17"/>
        <v>0.182</v>
      </c>
      <c r="S28" s="312">
        <f t="shared" si="17"/>
        <v>0.182</v>
      </c>
      <c r="T28" s="312">
        <f t="shared" si="17"/>
        <v>0.182</v>
      </c>
      <c r="U28" s="312">
        <f t="shared" si="17"/>
        <v>0.182</v>
      </c>
      <c r="V28" s="312">
        <f t="shared" si="17"/>
        <v>0.182</v>
      </c>
      <c r="W28" s="312">
        <f t="shared" si="17"/>
        <v>0.182</v>
      </c>
      <c r="X28" s="312">
        <f t="shared" si="17"/>
        <v>0.182</v>
      </c>
      <c r="Y28" s="312">
        <f t="shared" si="17"/>
        <v>0.182</v>
      </c>
      <c r="Z28" s="312">
        <f t="shared" si="17"/>
        <v>0.182</v>
      </c>
      <c r="AA28" s="312">
        <f t="shared" si="17"/>
        <v>0.182</v>
      </c>
      <c r="AB28" s="312">
        <f t="shared" si="17"/>
        <v>0.182</v>
      </c>
      <c r="AC28" s="312">
        <f t="shared" si="17"/>
        <v>0.182</v>
      </c>
      <c r="AD28" s="312">
        <f t="shared" si="17"/>
        <v>0.182</v>
      </c>
      <c r="AE28" s="312">
        <f t="shared" si="17"/>
        <v>0.182</v>
      </c>
      <c r="AF28" s="312">
        <f t="shared" si="17"/>
        <v>0.182</v>
      </c>
      <c r="AG28" s="312">
        <f t="shared" si="17"/>
        <v>0.182</v>
      </c>
      <c r="AH28" s="312">
        <f t="shared" si="17"/>
        <v>0.182</v>
      </c>
      <c r="AI28" s="312">
        <f t="shared" si="17"/>
        <v>0.182</v>
      </c>
      <c r="AJ28" s="312">
        <f t="shared" si="17"/>
        <v>0.182</v>
      </c>
      <c r="AK28" s="312">
        <f t="shared" si="17"/>
        <v>0.182</v>
      </c>
      <c r="AL28" s="312">
        <f t="shared" si="17"/>
        <v>0.182</v>
      </c>
      <c r="AM28" s="312">
        <f t="shared" si="17"/>
        <v>0.182</v>
      </c>
      <c r="AN28" s="312">
        <f t="shared" si="17"/>
        <v>0.182</v>
      </c>
      <c r="AO28" s="312">
        <f t="shared" si="17"/>
        <v>0.182</v>
      </c>
      <c r="AP28" s="312">
        <f t="shared" si="17"/>
        <v>0.182</v>
      </c>
      <c r="AQ28" s="312">
        <f t="shared" si="17"/>
        <v>0.182</v>
      </c>
      <c r="AR28" s="312">
        <f t="shared" si="17"/>
        <v>0.182</v>
      </c>
      <c r="AS28" s="312">
        <f t="shared" si="17"/>
        <v>0.182</v>
      </c>
      <c r="AT28" s="312">
        <f t="shared" si="17"/>
        <v>0.182</v>
      </c>
      <c r="AU28" s="312">
        <f t="shared" si="17"/>
        <v>0.182</v>
      </c>
      <c r="AV28" s="312">
        <f t="shared" si="17"/>
        <v>0.182</v>
      </c>
    </row>
    <row r="29" spans="1:48">
      <c r="A29" s="42"/>
      <c r="B29" s="42"/>
      <c r="C29" s="42"/>
      <c r="D29" s="79"/>
      <c r="E29" s="42"/>
      <c r="F29" s="43"/>
      <c r="G29" s="43"/>
      <c r="H29" s="43"/>
      <c r="I29" s="43"/>
      <c r="J29" s="43"/>
      <c r="K29" s="43"/>
      <c r="L29" s="43"/>
      <c r="M29" s="42"/>
      <c r="N29" s="42"/>
      <c r="O29" s="42"/>
      <c r="P29" s="42"/>
      <c r="Q29" s="42"/>
      <c r="R29" s="42"/>
      <c r="S29" s="44"/>
      <c r="T29" s="44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</row>
    <row r="30" spans="1:48">
      <c r="A30" s="42"/>
      <c r="B30" s="42"/>
      <c r="C30" s="42"/>
      <c r="D30" s="43"/>
      <c r="E30" s="42"/>
      <c r="F30" s="43"/>
      <c r="G30" s="43"/>
      <c r="H30" s="43"/>
      <c r="I30" s="43"/>
      <c r="J30" s="43"/>
      <c r="K30" s="43"/>
      <c r="L30" s="43"/>
      <c r="M30" s="42"/>
      <c r="N30" s="42"/>
      <c r="O30" s="42"/>
      <c r="P30" s="42"/>
      <c r="Q30" s="42"/>
      <c r="R30" s="42"/>
      <c r="S30" s="44"/>
      <c r="T30" s="44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</row>
    <row r="31" spans="1:48">
      <c r="A31" s="42"/>
      <c r="B31" s="42"/>
      <c r="C31" s="42"/>
      <c r="D31" s="43"/>
      <c r="E31" s="42"/>
      <c r="F31" s="43"/>
      <c r="G31" s="43"/>
      <c r="H31" s="43"/>
      <c r="I31" s="43"/>
      <c r="J31" s="43"/>
      <c r="K31" s="43"/>
      <c r="L31" s="43"/>
      <c r="M31" s="42"/>
      <c r="N31" s="42"/>
      <c r="O31" s="42"/>
      <c r="P31" s="42"/>
      <c r="Q31" s="42"/>
      <c r="R31" s="42"/>
      <c r="S31" s="44"/>
      <c r="T31" s="44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</row>
    <row r="32" spans="1:48">
      <c r="A32" s="42"/>
      <c r="B32" s="42"/>
      <c r="C32" s="42"/>
      <c r="D32" s="43"/>
      <c r="E32" s="42"/>
      <c r="F32" s="43"/>
      <c r="G32" s="43"/>
      <c r="H32" s="43"/>
      <c r="I32" s="43"/>
      <c r="J32" s="43"/>
      <c r="K32" s="43"/>
      <c r="L32" s="43"/>
      <c r="M32" s="42"/>
      <c r="N32" s="42"/>
      <c r="O32" s="42"/>
      <c r="P32" s="42"/>
      <c r="Q32" s="42"/>
      <c r="R32" s="42"/>
      <c r="S32" s="44"/>
      <c r="T32" s="44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</row>
    <row r="33" spans="1:33">
      <c r="A33" s="42"/>
      <c r="B33" s="42"/>
      <c r="C33" s="42"/>
      <c r="D33" s="43"/>
      <c r="E33" s="42"/>
      <c r="F33" s="43"/>
      <c r="G33" s="43"/>
      <c r="H33" s="43"/>
      <c r="I33" s="43"/>
      <c r="J33" s="43"/>
      <c r="K33" s="43"/>
      <c r="L33" s="43"/>
      <c r="M33" s="42"/>
      <c r="N33" s="42"/>
      <c r="O33" s="42"/>
      <c r="P33" s="42"/>
      <c r="Q33" s="42"/>
      <c r="R33" s="42"/>
      <c r="S33" s="44"/>
      <c r="T33" s="44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</row>
    <row r="34" spans="1:33">
      <c r="A34" s="42"/>
      <c r="B34" s="42"/>
      <c r="C34" s="42"/>
      <c r="D34" s="43"/>
      <c r="E34" s="42"/>
      <c r="F34" s="43"/>
      <c r="G34" s="43"/>
      <c r="H34" s="43"/>
      <c r="I34" s="43"/>
      <c r="J34" s="43"/>
      <c r="K34" s="43"/>
      <c r="L34" s="43"/>
      <c r="M34" s="42"/>
      <c r="N34" s="42"/>
      <c r="O34" s="42"/>
      <c r="P34" s="42"/>
      <c r="Q34" s="42"/>
      <c r="R34" s="42"/>
      <c r="S34" s="44"/>
      <c r="T34" s="44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</row>
    <row r="35" spans="1:33">
      <c r="A35" s="42"/>
      <c r="B35" s="42"/>
      <c r="C35" s="42"/>
      <c r="D35" s="43"/>
      <c r="E35" s="42"/>
      <c r="F35" s="43"/>
      <c r="G35" s="43"/>
      <c r="H35" s="43"/>
      <c r="I35" s="43"/>
      <c r="J35" s="43"/>
      <c r="K35" s="43"/>
      <c r="L35" s="43"/>
      <c r="M35" s="42"/>
      <c r="N35" s="42"/>
      <c r="O35" s="42"/>
      <c r="P35" s="42"/>
      <c r="Q35" s="42"/>
      <c r="R35" s="42"/>
      <c r="S35" s="44"/>
      <c r="T35" s="44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</row>
    <row r="36" spans="1:33">
      <c r="A36" s="42"/>
      <c r="B36" s="42"/>
      <c r="C36" s="42"/>
      <c r="D36" s="43"/>
      <c r="E36" s="42"/>
      <c r="F36" s="43"/>
      <c r="G36" s="43"/>
      <c r="H36" s="43"/>
      <c r="I36" s="43"/>
      <c r="J36" s="43"/>
      <c r="K36" s="43"/>
      <c r="L36" s="43"/>
      <c r="M36" s="42"/>
      <c r="N36" s="42"/>
      <c r="O36" s="42"/>
      <c r="P36" s="42"/>
      <c r="Q36" s="42"/>
      <c r="R36" s="42"/>
      <c r="S36" s="44"/>
      <c r="T36" s="44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</row>
    <row r="37" spans="1:33">
      <c r="A37" s="42"/>
      <c r="B37" s="42"/>
      <c r="C37" s="42"/>
      <c r="D37" s="43"/>
      <c r="E37" s="42"/>
      <c r="F37" s="43"/>
      <c r="G37" s="43"/>
      <c r="H37" s="43"/>
      <c r="I37" s="43"/>
      <c r="J37" s="43"/>
      <c r="K37" s="43"/>
      <c r="L37" s="43"/>
      <c r="M37" s="42"/>
      <c r="N37" s="42"/>
      <c r="O37" s="42"/>
      <c r="P37" s="42"/>
      <c r="Q37" s="42"/>
      <c r="R37" s="42"/>
      <c r="S37" s="44"/>
      <c r="T37" s="44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</row>
    <row r="38" spans="1:33">
      <c r="A38" s="42"/>
      <c r="B38" s="42"/>
      <c r="C38" s="42"/>
      <c r="D38" s="43"/>
      <c r="E38" s="42"/>
      <c r="F38" s="43"/>
      <c r="G38" s="43"/>
      <c r="H38" s="43"/>
      <c r="I38" s="43"/>
      <c r="J38" s="43"/>
      <c r="K38" s="43"/>
      <c r="L38" s="43"/>
      <c r="M38" s="42"/>
      <c r="N38" s="42"/>
      <c r="O38" s="42"/>
      <c r="P38" s="42"/>
      <c r="Q38" s="42"/>
      <c r="R38" s="42"/>
      <c r="S38" s="44"/>
      <c r="T38" s="44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</row>
    <row r="39" spans="1:33">
      <c r="A39" s="42"/>
      <c r="B39" s="42"/>
      <c r="C39" s="42"/>
      <c r="D39" s="43"/>
      <c r="E39" s="42"/>
      <c r="F39" s="43"/>
      <c r="G39" s="43"/>
      <c r="H39" s="43"/>
      <c r="I39" s="43"/>
      <c r="J39" s="43"/>
      <c r="K39" s="43"/>
      <c r="L39" s="43"/>
      <c r="M39" s="42"/>
      <c r="N39" s="42"/>
      <c r="O39" s="42"/>
      <c r="P39" s="42"/>
      <c r="Q39" s="42"/>
      <c r="R39" s="42"/>
      <c r="S39" s="44"/>
      <c r="T39" s="44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</row>
    <row r="40" spans="1:33">
      <c r="A40" s="42"/>
      <c r="B40" s="42"/>
      <c r="C40" s="42"/>
      <c r="D40" s="43"/>
      <c r="E40" s="42"/>
      <c r="F40" s="43"/>
      <c r="G40" s="43"/>
      <c r="H40" s="43"/>
      <c r="I40" s="43"/>
      <c r="J40" s="43"/>
      <c r="K40" s="43"/>
      <c r="L40" s="43"/>
      <c r="M40" s="42"/>
      <c r="N40" s="42"/>
      <c r="O40" s="42"/>
      <c r="P40" s="42"/>
      <c r="Q40" s="42"/>
      <c r="R40" s="42"/>
      <c r="S40" s="44"/>
      <c r="T40" s="44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</row>
    <row r="41" spans="1:33">
      <c r="A41" s="42"/>
      <c r="B41" s="42"/>
      <c r="C41" s="42"/>
      <c r="D41" s="43"/>
      <c r="E41" s="42"/>
      <c r="F41" s="43"/>
      <c r="G41" s="43"/>
      <c r="H41" s="43"/>
      <c r="I41" s="43"/>
      <c r="J41" s="43"/>
      <c r="K41" s="43"/>
      <c r="L41" s="43"/>
      <c r="M41" s="42"/>
      <c r="N41" s="42"/>
      <c r="O41" s="42"/>
      <c r="P41" s="42"/>
      <c r="Q41" s="42"/>
      <c r="R41" s="42"/>
      <c r="S41" s="44"/>
      <c r="T41" s="44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</row>
    <row r="42" spans="1:33">
      <c r="A42" s="42"/>
      <c r="B42" s="42"/>
      <c r="C42" s="42"/>
      <c r="D42" s="43"/>
      <c r="E42" s="42"/>
      <c r="F42" s="43"/>
      <c r="G42" s="43"/>
      <c r="H42" s="43"/>
      <c r="I42" s="43"/>
      <c r="J42" s="43"/>
      <c r="K42" s="43"/>
      <c r="L42" s="43"/>
      <c r="M42" s="42"/>
      <c r="N42" s="42"/>
      <c r="O42" s="42"/>
      <c r="P42" s="42"/>
      <c r="Q42" s="42"/>
      <c r="R42" s="42"/>
      <c r="S42" s="44"/>
      <c r="T42" s="44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</row>
    <row r="43" spans="1:33">
      <c r="A43" s="42"/>
      <c r="B43" s="42"/>
      <c r="C43" s="42"/>
      <c r="D43" s="43"/>
      <c r="E43" s="42"/>
      <c r="F43" s="43"/>
      <c r="G43" s="43"/>
      <c r="H43" s="43"/>
      <c r="I43" s="43"/>
      <c r="J43" s="43"/>
      <c r="K43" s="43"/>
      <c r="L43" s="43"/>
      <c r="M43" s="42"/>
      <c r="N43" s="42"/>
      <c r="O43" s="42"/>
      <c r="P43" s="42"/>
      <c r="Q43" s="42"/>
      <c r="R43" s="42"/>
      <c r="S43" s="44"/>
      <c r="T43" s="44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</row>
    <row r="44" spans="1:33">
      <c r="A44" s="42"/>
      <c r="B44" s="42"/>
      <c r="C44" s="42"/>
      <c r="D44" s="43"/>
      <c r="E44" s="42"/>
      <c r="F44" s="43"/>
      <c r="G44" s="43"/>
      <c r="H44" s="43"/>
      <c r="I44" s="43"/>
      <c r="J44" s="43"/>
      <c r="K44" s="43"/>
      <c r="L44" s="43"/>
      <c r="M44" s="42"/>
      <c r="N44" s="42"/>
      <c r="O44" s="42"/>
      <c r="P44" s="42"/>
      <c r="Q44" s="42"/>
      <c r="R44" s="42"/>
      <c r="S44" s="44"/>
      <c r="T44" s="44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33">
      <c r="A45" s="42"/>
      <c r="B45" s="42"/>
      <c r="C45" s="42"/>
      <c r="D45" s="43"/>
      <c r="E45" s="42"/>
      <c r="F45" s="43"/>
      <c r="G45" s="43"/>
      <c r="H45" s="43"/>
      <c r="I45" s="43"/>
      <c r="J45" s="43"/>
      <c r="K45" s="43"/>
      <c r="L45" s="43"/>
      <c r="M45" s="42"/>
      <c r="N45" s="42"/>
      <c r="O45" s="42"/>
      <c r="P45" s="42"/>
      <c r="Q45" s="42"/>
      <c r="R45" s="42"/>
      <c r="S45" s="44"/>
      <c r="T45" s="44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33">
      <c r="A46" s="42"/>
      <c r="B46" s="42"/>
      <c r="C46" s="42"/>
      <c r="D46" s="43"/>
      <c r="E46" s="42"/>
      <c r="F46" s="43"/>
      <c r="G46" s="43"/>
      <c r="H46" s="43"/>
      <c r="I46" s="43"/>
      <c r="J46" s="43"/>
      <c r="K46" s="43"/>
      <c r="L46" s="43"/>
      <c r="M46" s="42"/>
      <c r="N46" s="42"/>
      <c r="O46" s="42"/>
      <c r="P46" s="42"/>
      <c r="Q46" s="42"/>
      <c r="R46" s="42"/>
      <c r="S46" s="44"/>
      <c r="T46" s="44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33">
      <c r="A47" s="42"/>
      <c r="B47" s="42"/>
      <c r="C47" s="42"/>
      <c r="D47" s="43"/>
      <c r="E47" s="42"/>
      <c r="F47" s="43"/>
      <c r="G47" s="43"/>
      <c r="H47" s="43"/>
      <c r="I47" s="43"/>
      <c r="J47" s="43"/>
      <c r="K47" s="43"/>
      <c r="L47" s="43"/>
      <c r="M47" s="42"/>
      <c r="N47" s="42"/>
      <c r="O47" s="42"/>
      <c r="P47" s="42"/>
      <c r="Q47" s="42"/>
      <c r="R47" s="42"/>
      <c r="S47" s="44"/>
      <c r="T47" s="44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33">
      <c r="A48" s="42"/>
      <c r="B48" s="42"/>
      <c r="C48" s="42"/>
      <c r="D48" s="43"/>
      <c r="E48" s="42"/>
      <c r="F48" s="43"/>
      <c r="G48" s="43"/>
      <c r="H48" s="43"/>
      <c r="I48" s="43"/>
      <c r="J48" s="43"/>
      <c r="K48" s="43"/>
      <c r="L48" s="43"/>
      <c r="M48" s="42"/>
      <c r="N48" s="42"/>
      <c r="O48" s="42"/>
      <c r="P48" s="42"/>
      <c r="Q48" s="42"/>
      <c r="R48" s="42"/>
      <c r="S48" s="44"/>
      <c r="T48" s="44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</row>
    <row r="49" spans="1:33">
      <c r="A49" s="42"/>
      <c r="B49" s="42"/>
      <c r="C49" s="42"/>
      <c r="D49" s="43"/>
      <c r="E49" s="42"/>
      <c r="F49" s="43"/>
      <c r="G49" s="43"/>
      <c r="H49" s="43"/>
      <c r="I49" s="43"/>
      <c r="J49" s="43"/>
      <c r="K49" s="43"/>
      <c r="L49" s="43"/>
      <c r="M49" s="42"/>
      <c r="N49" s="42"/>
      <c r="O49" s="42"/>
      <c r="P49" s="42"/>
      <c r="Q49" s="42"/>
      <c r="R49" s="42"/>
      <c r="S49" s="44"/>
      <c r="T49" s="44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>
      <c r="A50" s="42"/>
      <c r="B50" s="42"/>
      <c r="C50" s="42"/>
      <c r="D50" s="43"/>
      <c r="E50" s="42"/>
      <c r="F50" s="43"/>
      <c r="G50" s="43"/>
      <c r="H50" s="43"/>
      <c r="I50" s="43"/>
      <c r="J50" s="43"/>
      <c r="K50" s="43"/>
      <c r="L50" s="43"/>
      <c r="M50" s="42"/>
      <c r="N50" s="42"/>
      <c r="O50" s="42"/>
      <c r="P50" s="42"/>
      <c r="Q50" s="42"/>
      <c r="R50" s="42"/>
      <c r="S50" s="44"/>
      <c r="T50" s="44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  <row r="51" spans="1:33">
      <c r="A51" s="42"/>
      <c r="B51" s="42"/>
      <c r="C51" s="42"/>
      <c r="D51" s="43"/>
      <c r="E51" s="42"/>
      <c r="F51" s="43"/>
      <c r="G51" s="43"/>
      <c r="H51" s="43"/>
      <c r="I51" s="43"/>
      <c r="J51" s="43"/>
      <c r="K51" s="43"/>
      <c r="L51" s="43"/>
      <c r="M51" s="42"/>
      <c r="N51" s="42"/>
      <c r="O51" s="42"/>
      <c r="P51" s="42"/>
      <c r="Q51" s="42"/>
      <c r="R51" s="42"/>
      <c r="S51" s="44"/>
      <c r="T51" s="44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</row>
    <row r="52" spans="1:33">
      <c r="A52" s="42"/>
      <c r="B52" s="42"/>
      <c r="C52" s="42"/>
      <c r="D52" s="43"/>
      <c r="E52" s="42"/>
      <c r="F52" s="43"/>
      <c r="G52" s="43"/>
      <c r="H52" s="43"/>
      <c r="I52" s="43"/>
      <c r="J52" s="43"/>
      <c r="K52" s="43"/>
      <c r="L52" s="43"/>
      <c r="M52" s="42"/>
      <c r="N52" s="42"/>
      <c r="O52" s="42"/>
      <c r="P52" s="42"/>
      <c r="Q52" s="42"/>
      <c r="R52" s="42"/>
      <c r="T52" s="44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</row>
    <row r="53" spans="1:33">
      <c r="A53" s="42"/>
      <c r="B53" s="42"/>
      <c r="C53" s="42"/>
      <c r="D53" s="43"/>
      <c r="E53" s="42"/>
      <c r="F53" s="43"/>
      <c r="G53" s="43"/>
      <c r="H53" s="43"/>
      <c r="I53" s="43"/>
      <c r="J53" s="43"/>
      <c r="K53" s="43"/>
      <c r="L53" s="43"/>
      <c r="M53" s="42"/>
      <c r="N53" s="42"/>
      <c r="O53" s="42"/>
      <c r="P53" s="42"/>
      <c r="Q53" s="42"/>
      <c r="R53" s="42"/>
      <c r="S53" s="44"/>
      <c r="T53" s="44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</row>
    <row r="54" spans="1:33">
      <c r="A54" s="42"/>
      <c r="B54" s="42"/>
      <c r="C54" s="42"/>
      <c r="D54" s="43"/>
      <c r="E54" s="42"/>
      <c r="F54" s="43"/>
      <c r="G54" s="43"/>
      <c r="H54" s="43"/>
      <c r="I54" s="43"/>
      <c r="J54" s="43"/>
      <c r="K54" s="43"/>
      <c r="L54" s="43"/>
      <c r="M54" s="42"/>
      <c r="N54" s="42"/>
      <c r="O54" s="42"/>
      <c r="P54" s="42"/>
      <c r="Q54" s="42"/>
      <c r="R54" s="42"/>
      <c r="S54" s="44"/>
      <c r="T54" s="44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</row>
    <row r="55" spans="1:33">
      <c r="A55" s="42"/>
      <c r="B55" s="42"/>
      <c r="C55" s="42"/>
      <c r="D55" s="43"/>
      <c r="E55" s="42"/>
      <c r="F55" s="43"/>
      <c r="G55" s="43"/>
      <c r="H55" s="43"/>
      <c r="I55" s="43"/>
      <c r="J55" s="43"/>
      <c r="K55" s="43"/>
      <c r="L55" s="43"/>
      <c r="M55" s="42"/>
      <c r="N55" s="42"/>
      <c r="O55" s="42"/>
      <c r="P55" s="42"/>
      <c r="Q55" s="42"/>
      <c r="R55" s="42"/>
      <c r="S55" s="44"/>
      <c r="T55" s="44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</row>
    <row r="56" spans="1:33">
      <c r="A56" s="42"/>
      <c r="B56" s="42"/>
      <c r="C56" s="42"/>
      <c r="D56" s="43"/>
      <c r="E56" s="42"/>
      <c r="F56" s="43"/>
      <c r="G56" s="43"/>
      <c r="H56" s="43"/>
      <c r="I56" s="43"/>
      <c r="J56" s="43"/>
      <c r="K56" s="43"/>
      <c r="L56" s="43"/>
      <c r="M56" s="42"/>
      <c r="N56" s="42"/>
      <c r="O56" s="42"/>
      <c r="P56" s="42"/>
      <c r="Q56" s="42"/>
      <c r="R56" s="42"/>
      <c r="S56" s="44"/>
      <c r="T56" s="44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</row>
    <row r="57" spans="1:33">
      <c r="A57" s="42"/>
      <c r="B57" s="42"/>
      <c r="C57" s="42"/>
      <c r="D57" s="43"/>
      <c r="E57" s="42"/>
      <c r="F57" s="43"/>
      <c r="G57" s="43"/>
      <c r="H57" s="43"/>
      <c r="I57" s="43"/>
      <c r="J57" s="43"/>
      <c r="K57" s="43"/>
      <c r="L57" s="43"/>
      <c r="M57" s="42"/>
      <c r="N57" s="42"/>
      <c r="O57" s="42"/>
      <c r="P57" s="42"/>
      <c r="Q57" s="42"/>
      <c r="R57" s="42"/>
      <c r="S57" s="44"/>
      <c r="T57" s="44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</row>
    <row r="58" spans="1:33">
      <c r="A58" s="42"/>
      <c r="B58" s="42"/>
      <c r="C58" s="42"/>
      <c r="D58" s="43"/>
      <c r="E58" s="42"/>
      <c r="F58" s="43"/>
      <c r="G58" s="43"/>
      <c r="H58" s="43"/>
      <c r="I58" s="43"/>
      <c r="J58" s="43"/>
      <c r="K58" s="43"/>
      <c r="L58" s="43"/>
      <c r="M58" s="42"/>
      <c r="N58" s="42"/>
      <c r="O58" s="42"/>
      <c r="P58" s="42"/>
      <c r="Q58" s="42"/>
      <c r="R58" s="42"/>
      <c r="S58" s="44"/>
      <c r="T58" s="44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</row>
    <row r="59" spans="1:33">
      <c r="A59" s="42"/>
      <c r="B59" s="42"/>
      <c r="C59" s="42"/>
      <c r="D59" s="43"/>
      <c r="E59" s="42"/>
      <c r="F59" s="43"/>
      <c r="G59" s="43"/>
      <c r="H59" s="43"/>
      <c r="I59" s="43"/>
      <c r="J59" s="43"/>
      <c r="K59" s="43"/>
      <c r="L59" s="43"/>
      <c r="M59" s="42"/>
      <c r="N59" s="42"/>
      <c r="O59" s="42"/>
      <c r="P59" s="42"/>
      <c r="Q59" s="42"/>
      <c r="R59" s="42"/>
      <c r="S59" s="44"/>
      <c r="T59" s="44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</row>
    <row r="60" spans="1:33">
      <c r="A60" s="42"/>
      <c r="B60" s="42"/>
      <c r="C60" s="42"/>
      <c r="D60" s="43"/>
      <c r="E60" s="42"/>
      <c r="F60" s="43"/>
      <c r="G60" s="43"/>
      <c r="H60" s="43"/>
      <c r="I60" s="43"/>
      <c r="J60" s="43"/>
      <c r="K60" s="43"/>
      <c r="L60" s="43"/>
      <c r="M60" s="42"/>
      <c r="N60" s="42"/>
      <c r="O60" s="42"/>
      <c r="P60" s="42"/>
      <c r="Q60" s="42"/>
      <c r="R60" s="42"/>
      <c r="S60" s="44"/>
      <c r="T60" s="44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</row>
    <row r="61" spans="1:33">
      <c r="A61" s="42"/>
      <c r="B61" s="42"/>
      <c r="C61" s="42"/>
      <c r="D61" s="43"/>
      <c r="E61" s="42"/>
      <c r="F61" s="43"/>
      <c r="G61" s="43"/>
      <c r="H61" s="43"/>
      <c r="I61" s="43"/>
      <c r="J61" s="43"/>
      <c r="K61" s="43"/>
      <c r="L61" s="43"/>
      <c r="M61" s="42"/>
      <c r="N61" s="42"/>
      <c r="O61" s="42"/>
      <c r="P61" s="42"/>
      <c r="Q61" s="42"/>
      <c r="R61" s="42"/>
      <c r="S61" s="44"/>
      <c r="T61" s="44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</row>
    <row r="62" spans="1:33">
      <c r="A62" s="42"/>
      <c r="B62" s="42"/>
      <c r="C62" s="42"/>
      <c r="D62" s="43"/>
      <c r="E62" s="42"/>
      <c r="F62" s="43"/>
      <c r="G62" s="43"/>
      <c r="H62" s="43"/>
      <c r="I62" s="43"/>
      <c r="J62" s="43"/>
      <c r="K62" s="43"/>
      <c r="L62" s="43"/>
      <c r="M62" s="42"/>
      <c r="N62" s="42"/>
      <c r="O62" s="42"/>
      <c r="P62" s="42"/>
      <c r="Q62" s="42"/>
      <c r="R62" s="42"/>
      <c r="S62" s="44"/>
      <c r="T62" s="44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</row>
    <row r="63" spans="1:33">
      <c r="A63" s="42"/>
      <c r="B63" s="42"/>
      <c r="C63" s="42"/>
      <c r="D63" s="43"/>
      <c r="E63" s="42"/>
      <c r="F63" s="43"/>
      <c r="G63" s="43"/>
      <c r="H63" s="43"/>
      <c r="I63" s="43"/>
      <c r="J63" s="43"/>
      <c r="K63" s="43"/>
      <c r="L63" s="43"/>
      <c r="M63" s="42"/>
      <c r="N63" s="42"/>
      <c r="O63" s="42"/>
      <c r="P63" s="42"/>
      <c r="Q63" s="42"/>
      <c r="R63" s="42"/>
      <c r="S63" s="44"/>
      <c r="T63" s="44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</row>
    <row r="64" spans="1:33">
      <c r="A64" s="42"/>
      <c r="B64" s="42"/>
      <c r="C64" s="42"/>
      <c r="D64" s="43"/>
      <c r="E64" s="42"/>
      <c r="F64" s="43"/>
      <c r="G64" s="43"/>
      <c r="H64" s="43"/>
      <c r="I64" s="43"/>
      <c r="J64" s="43"/>
      <c r="K64" s="43"/>
      <c r="L64" s="43"/>
      <c r="M64" s="42"/>
      <c r="N64" s="42"/>
      <c r="O64" s="42"/>
      <c r="P64" s="42"/>
      <c r="Q64" s="42"/>
      <c r="R64" s="42"/>
      <c r="S64" s="44"/>
      <c r="T64" s="44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</row>
    <row r="65" spans="1:33">
      <c r="A65" s="42"/>
      <c r="B65" s="42"/>
      <c r="C65" s="42"/>
      <c r="D65" s="43"/>
      <c r="E65" s="42"/>
      <c r="F65" s="43"/>
      <c r="G65" s="43"/>
      <c r="H65" s="43"/>
      <c r="I65" s="43"/>
      <c r="J65" s="43"/>
      <c r="K65" s="43"/>
      <c r="L65" s="43"/>
      <c r="M65" s="42"/>
      <c r="N65" s="42"/>
      <c r="O65" s="42"/>
      <c r="P65" s="42"/>
      <c r="Q65" s="42"/>
      <c r="R65" s="42"/>
      <c r="S65" s="44"/>
      <c r="T65" s="44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</row>
    <row r="66" spans="1:33">
      <c r="A66" s="42"/>
      <c r="B66" s="42"/>
      <c r="C66" s="42"/>
      <c r="D66" s="43"/>
      <c r="E66" s="42"/>
      <c r="F66" s="43"/>
      <c r="G66" s="43"/>
      <c r="H66" s="43"/>
      <c r="I66" s="43"/>
      <c r="J66" s="43"/>
      <c r="K66" s="43"/>
      <c r="L66" s="43"/>
      <c r="M66" s="42"/>
      <c r="N66" s="42"/>
      <c r="O66" s="42"/>
      <c r="P66" s="42"/>
      <c r="Q66" s="42"/>
      <c r="R66" s="42"/>
      <c r="S66" s="44"/>
      <c r="T66" s="44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</row>
    <row r="67" spans="1:33">
      <c r="A67" s="42"/>
      <c r="B67" s="42"/>
      <c r="C67" s="42"/>
      <c r="D67" s="43"/>
      <c r="E67" s="42"/>
      <c r="F67" s="43"/>
      <c r="G67" s="43"/>
      <c r="H67" s="43"/>
      <c r="I67" s="43"/>
      <c r="J67" s="43"/>
      <c r="K67" s="43"/>
      <c r="L67" s="43"/>
      <c r="M67" s="42"/>
      <c r="N67" s="42"/>
      <c r="O67" s="42"/>
      <c r="P67" s="42"/>
      <c r="Q67" s="42"/>
      <c r="R67" s="42"/>
      <c r="S67" s="44"/>
      <c r="T67" s="44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</row>
    <row r="68" spans="1:33">
      <c r="A68" s="42"/>
      <c r="B68" s="42"/>
      <c r="C68" s="42"/>
      <c r="D68" s="43"/>
      <c r="E68" s="42"/>
      <c r="F68" s="43"/>
      <c r="G68" s="43"/>
      <c r="H68" s="43"/>
      <c r="I68" s="43"/>
      <c r="J68" s="43"/>
      <c r="K68" s="43"/>
      <c r="L68" s="43"/>
      <c r="M68" s="42"/>
      <c r="N68" s="42"/>
      <c r="O68" s="42"/>
      <c r="P68" s="42"/>
      <c r="Q68" s="42"/>
      <c r="R68" s="42"/>
      <c r="S68" s="44"/>
      <c r="T68" s="44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</row>
    <row r="69" spans="1:33">
      <c r="A69" s="42"/>
      <c r="B69" s="42"/>
      <c r="C69" s="42"/>
      <c r="D69" s="43"/>
      <c r="E69" s="42"/>
      <c r="F69" s="43"/>
      <c r="G69" s="43"/>
      <c r="H69" s="43"/>
      <c r="I69" s="43"/>
      <c r="J69" s="43"/>
      <c r="K69" s="43"/>
      <c r="L69" s="43"/>
      <c r="M69" s="42"/>
      <c r="N69" s="42"/>
      <c r="O69" s="42"/>
      <c r="P69" s="42"/>
      <c r="Q69" s="42"/>
      <c r="R69" s="42"/>
      <c r="S69" s="44"/>
      <c r="T69" s="44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</row>
    <row r="70" spans="1:33">
      <c r="A70" s="42"/>
      <c r="B70" s="42"/>
      <c r="C70" s="42"/>
      <c r="D70" s="43"/>
      <c r="E70" s="42"/>
      <c r="F70" s="43"/>
      <c r="G70" s="43"/>
      <c r="H70" s="43"/>
      <c r="I70" s="43"/>
      <c r="J70" s="43"/>
      <c r="K70" s="43"/>
      <c r="L70" s="43"/>
      <c r="M70" s="42"/>
      <c r="N70" s="42"/>
      <c r="O70" s="42"/>
      <c r="P70" s="42"/>
      <c r="Q70" s="42"/>
      <c r="R70" s="42"/>
      <c r="S70" s="44"/>
    </row>
    <row r="71" spans="1:33">
      <c r="D71" s="43"/>
    </row>
  </sheetData>
  <sheetProtection sheet="1" formatCells="0" formatColumns="0" formatRows="0" selectLockedCells="1"/>
  <dataConsolidate link="1"/>
  <customSheetViews>
    <customSheetView guid="{A6AA0E88-0E45-4814-B902-F1105CB400F0}" scale="80" zeroValues="0" fitToPage="1" hiddenRows="1">
      <selection activeCell="C20" sqref="C20"/>
      <pageMargins left="0.7" right="0.7" top="0.78740157499999996" bottom="0.78740157499999996" header="0.3" footer="0.3"/>
      <headerFooter alignWithMargins="0"/>
    </customSheetView>
  </customSheetViews>
  <mergeCells count="7">
    <mergeCell ref="B16:C16"/>
    <mergeCell ref="B15:D15"/>
    <mergeCell ref="E16:AV16"/>
    <mergeCell ref="D10:E10"/>
    <mergeCell ref="D11:E11"/>
    <mergeCell ref="D12:E12"/>
    <mergeCell ref="D13:E13"/>
  </mergeCells>
  <phoneticPr fontId="0" type="noConversion"/>
  <conditionalFormatting sqref="F11">
    <cfRule type="cellIs" dxfId="14" priority="29" stopIfTrue="1" operator="equal">
      <formula>""</formula>
    </cfRule>
    <cfRule type="cellIs" dxfId="13" priority="30" stopIfTrue="1" operator="lessThan">
      <formula>F10</formula>
    </cfRule>
    <cfRule type="cellIs" dxfId="12" priority="31" stopIfTrue="1" operator="greaterThanOrEqual">
      <formula>F10</formula>
    </cfRule>
  </conditionalFormatting>
  <conditionalFormatting sqref="F13">
    <cfRule type="cellIs" dxfId="11" priority="7" stopIfTrue="1" operator="equal">
      <formula>""</formula>
    </cfRule>
    <cfRule type="cellIs" dxfId="10" priority="8" stopIfTrue="1" operator="lessThan">
      <formula>F12</formula>
    </cfRule>
    <cfRule type="cellIs" dxfId="9" priority="9" stopIfTrue="1" operator="greaterThanOrEqual">
      <formula>F12</formula>
    </cfRule>
  </conditionalFormatting>
  <conditionalFormatting sqref="G13:AV13">
    <cfRule type="cellIs" dxfId="8" priority="4" stopIfTrue="1" operator="equal">
      <formula>""</formula>
    </cfRule>
    <cfRule type="cellIs" dxfId="7" priority="5" stopIfTrue="1" operator="lessThan">
      <formula>G12</formula>
    </cfRule>
    <cfRule type="cellIs" dxfId="6" priority="6" stopIfTrue="1" operator="greaterThanOrEqual">
      <formula>G12</formula>
    </cfRule>
  </conditionalFormatting>
  <conditionalFormatting sqref="G11:AV11">
    <cfRule type="cellIs" dxfId="5" priority="1" stopIfTrue="1" operator="equal">
      <formula>""</formula>
    </cfRule>
    <cfRule type="cellIs" dxfId="4" priority="2" stopIfTrue="1" operator="lessThan">
      <formula>G10</formula>
    </cfRule>
    <cfRule type="cellIs" dxfId="3" priority="3" stopIfTrue="1" operator="greaterThanOrEqual">
      <formula>G10</formula>
    </cfRule>
  </conditionalFormatting>
  <pageMargins left="0" right="0" top="0.98425196850393704" bottom="0.98425196850393704" header="0.51181102362204722" footer="0.51181102362204722"/>
  <headerFooter alignWithMargins="0"/>
  <ignoredErrors>
    <ignoredError sqref="D19" unlocked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/>
  <dimension ref="B2:AT9"/>
  <sheetViews>
    <sheetView zoomScale="90" zoomScaleNormal="90" zoomScalePageLayoutView="90" workbookViewId="0">
      <selection activeCell="I53" sqref="I53"/>
    </sheetView>
  </sheetViews>
  <sheetFormatPr baseColWidth="10" defaultColWidth="10.7109375" defaultRowHeight="12.75"/>
  <cols>
    <col min="1" max="1" width="3.7109375" style="22" customWidth="1"/>
    <col min="2" max="2" width="36.7109375" style="22" bestFit="1" customWidth="1"/>
    <col min="3" max="16" width="12.7109375" style="22" customWidth="1"/>
    <col min="17" max="16384" width="10.7109375" style="22"/>
  </cols>
  <sheetData>
    <row r="2" spans="2:46" hidden="1">
      <c r="B2" s="30"/>
      <c r="C2" s="32" t="s">
        <v>203</v>
      </c>
      <c r="D2" s="32" t="s">
        <v>203</v>
      </c>
      <c r="E2" s="32" t="s">
        <v>203</v>
      </c>
      <c r="F2" s="32" t="s">
        <v>203</v>
      </c>
      <c r="G2" s="32" t="s">
        <v>203</v>
      </c>
      <c r="H2" s="32" t="s">
        <v>203</v>
      </c>
      <c r="I2" s="32" t="s">
        <v>203</v>
      </c>
      <c r="J2" s="32" t="s">
        <v>203</v>
      </c>
      <c r="K2" s="32" t="s">
        <v>203</v>
      </c>
      <c r="L2" s="32" t="s">
        <v>203</v>
      </c>
      <c r="M2" s="32" t="s">
        <v>203</v>
      </c>
      <c r="N2" s="32" t="s">
        <v>203</v>
      </c>
      <c r="O2" s="32" t="s">
        <v>203</v>
      </c>
      <c r="P2" s="32" t="s">
        <v>203</v>
      </c>
      <c r="Q2" s="32" t="s">
        <v>203</v>
      </c>
      <c r="R2" s="32" t="s">
        <v>203</v>
      </c>
      <c r="S2" s="32" t="s">
        <v>203</v>
      </c>
      <c r="T2" s="205" t="s">
        <v>203</v>
      </c>
      <c r="U2" s="222"/>
      <c r="V2" s="222"/>
      <c r="W2" s="222"/>
      <c r="X2" s="222"/>
      <c r="Y2" s="222"/>
      <c r="Z2" s="222"/>
      <c r="AA2" s="222"/>
      <c r="AB2" s="222"/>
      <c r="AC2" s="222"/>
      <c r="AD2" s="222"/>
    </row>
    <row r="3" spans="2:46" hidden="1">
      <c r="B3" s="31"/>
      <c r="C3" s="33">
        <f>Planungsübersicht!I9</f>
        <v>2013</v>
      </c>
      <c r="D3" s="33">
        <f>Planungsübersicht!J9</f>
        <v>2015</v>
      </c>
      <c r="E3" s="33">
        <f>Planungsübersicht!K9</f>
        <v>2020</v>
      </c>
      <c r="F3" s="33">
        <f>Planungsübersicht!L9</f>
        <v>2022</v>
      </c>
      <c r="G3" s="33">
        <f>Planungsübersicht!M9</f>
        <v>2024</v>
      </c>
      <c r="H3" s="33">
        <f>Planungsübersicht!N9</f>
        <v>2026</v>
      </c>
      <c r="I3" s="33">
        <f>Planungsübersicht!O9</f>
        <v>2028</v>
      </c>
      <c r="J3" s="33">
        <f>Planungsübersicht!P9</f>
        <v>2030</v>
      </c>
      <c r="K3" s="33">
        <f>Planungsübersicht!Q9</f>
        <v>2032</v>
      </c>
      <c r="L3" s="33">
        <f>Planungsübersicht!R9</f>
        <v>2034</v>
      </c>
      <c r="M3" s="33">
        <f>Planungsübersicht!S9</f>
        <v>2036</v>
      </c>
      <c r="N3" s="33">
        <f>Planungsübersicht!T9</f>
        <v>2038</v>
      </c>
      <c r="O3" s="33">
        <f>Planungsübersicht!U9</f>
        <v>2040</v>
      </c>
      <c r="P3" s="33">
        <f>Planungsübersicht!V9</f>
        <v>2042</v>
      </c>
      <c r="Q3" s="33">
        <f>Planungsübersicht!W9</f>
        <v>2044</v>
      </c>
      <c r="R3" s="33">
        <f>Planungsübersicht!X9</f>
        <v>2046</v>
      </c>
      <c r="S3" s="33">
        <f>Planungsübersicht!Y9</f>
        <v>2048</v>
      </c>
      <c r="T3" s="206">
        <f>Planungsübersicht!Z9</f>
        <v>2050</v>
      </c>
      <c r="U3" s="223"/>
      <c r="V3" s="223"/>
      <c r="W3" s="223"/>
      <c r="X3" s="223"/>
      <c r="Y3" s="223"/>
      <c r="Z3" s="223"/>
      <c r="AA3" s="223"/>
      <c r="AB3" s="223"/>
      <c r="AC3" s="223"/>
      <c r="AD3" s="223"/>
    </row>
    <row r="4" spans="2:46" s="37" customFormat="1" ht="23.25" hidden="1" customHeight="1" thickBot="1">
      <c r="B4" s="38" t="s">
        <v>207</v>
      </c>
      <c r="C4" s="36">
        <f>-Planungsübersicht!I17</f>
        <v>12450</v>
      </c>
      <c r="D4" s="36">
        <f>-Planungsübersicht!J17</f>
        <v>31965</v>
      </c>
      <c r="E4" s="36">
        <f>-Planungsübersicht!K17</f>
        <v>75465</v>
      </c>
      <c r="F4" s="36">
        <f>-Planungsübersicht!L17</f>
        <v>74765</v>
      </c>
      <c r="G4" s="36">
        <f>-Planungsübersicht!M17</f>
        <v>94765</v>
      </c>
      <c r="H4" s="36">
        <f>-Planungsübersicht!N17</f>
        <v>94765</v>
      </c>
      <c r="I4" s="36">
        <f>-Planungsübersicht!O17</f>
        <v>94765</v>
      </c>
      <c r="J4" s="36">
        <f>-Planungsübersicht!P17</f>
        <v>74765</v>
      </c>
      <c r="K4" s="36">
        <f>-Planungsübersicht!Q17</f>
        <v>74765</v>
      </c>
      <c r="L4" s="36">
        <f>-Planungsübersicht!R17</f>
        <v>74765</v>
      </c>
      <c r="M4" s="36">
        <f>-Planungsübersicht!S17</f>
        <v>74765</v>
      </c>
      <c r="N4" s="36">
        <f>-Planungsübersicht!T17</f>
        <v>74765</v>
      </c>
      <c r="O4" s="36">
        <f>-Planungsübersicht!U17</f>
        <v>74765</v>
      </c>
      <c r="P4" s="36">
        <f>-Planungsübersicht!V17</f>
        <v>74765</v>
      </c>
      <c r="Q4" s="36">
        <f>-Planungsübersicht!W17</f>
        <v>74765</v>
      </c>
      <c r="R4" s="36">
        <f>-Planungsübersicht!X17</f>
        <v>74765</v>
      </c>
      <c r="S4" s="36">
        <f>-Planungsübersicht!Y17</f>
        <v>74765</v>
      </c>
      <c r="T4" s="207">
        <f>-Planungsübersicht!Z17</f>
        <v>74765</v>
      </c>
      <c r="U4" s="224"/>
      <c r="V4" s="224"/>
      <c r="W4" s="224"/>
      <c r="X4" s="224"/>
      <c r="Y4" s="224"/>
      <c r="Z4" s="224"/>
      <c r="AA4" s="224"/>
      <c r="AB4" s="224"/>
      <c r="AC4" s="224"/>
      <c r="AD4" s="224"/>
    </row>
    <row r="5" spans="2:46" ht="18.75" hidden="1" customHeight="1">
      <c r="C5" s="29"/>
      <c r="D5" s="28"/>
      <c r="E5" s="28"/>
      <c r="F5" s="28"/>
    </row>
    <row r="6" spans="2:46" s="34" customFormat="1" hidden="1">
      <c r="B6" s="41" t="s">
        <v>209</v>
      </c>
      <c r="C6" s="40">
        <f>'CO2-Schulbilanz'!E6</f>
        <v>2011</v>
      </c>
      <c r="D6" s="40">
        <f>'CO2-Schulbilanz'!F6</f>
        <v>2012</v>
      </c>
      <c r="E6" s="40">
        <f>'CO2-Schulbilanz'!G6</f>
        <v>2013</v>
      </c>
      <c r="F6" s="40">
        <f>'CO2-Schulbilanz'!H6</f>
        <v>2014</v>
      </c>
      <c r="G6" s="40">
        <f>'CO2-Schulbilanz'!I6</f>
        <v>2015</v>
      </c>
      <c r="H6" s="40">
        <f>'CO2-Schulbilanz'!J6</f>
        <v>2016</v>
      </c>
      <c r="I6" s="40">
        <f>'CO2-Schulbilanz'!K6</f>
        <v>2017</v>
      </c>
      <c r="J6" s="40">
        <f>'CO2-Schulbilanz'!L6</f>
        <v>2018</v>
      </c>
      <c r="K6" s="40">
        <f>'CO2-Schulbilanz'!M6</f>
        <v>2019</v>
      </c>
      <c r="L6" s="40">
        <f>'CO2-Schulbilanz'!N6</f>
        <v>2020</v>
      </c>
      <c r="M6" s="40">
        <f>'CO2-Schulbilanz'!O6</f>
        <v>2021</v>
      </c>
      <c r="N6" s="40">
        <f>'CO2-Schulbilanz'!P6</f>
        <v>2022</v>
      </c>
      <c r="O6" s="40">
        <f>'CO2-Schulbilanz'!Q6</f>
        <v>2023</v>
      </c>
      <c r="P6" s="40">
        <f>'CO2-Schulbilanz'!R6</f>
        <v>2024</v>
      </c>
      <c r="Q6" s="40">
        <f>'CO2-Schulbilanz'!S6</f>
        <v>2025</v>
      </c>
      <c r="R6" s="40">
        <f>'CO2-Schulbilanz'!T6</f>
        <v>2026</v>
      </c>
      <c r="S6" s="40">
        <f>'CO2-Schulbilanz'!U6</f>
        <v>2027</v>
      </c>
      <c r="T6" s="40">
        <f>'CO2-Schulbilanz'!V6</f>
        <v>2028</v>
      </c>
      <c r="U6" s="40">
        <f>'CO2-Schulbilanz'!W6</f>
        <v>2029</v>
      </c>
      <c r="V6" s="40">
        <f>'CO2-Schulbilanz'!X6</f>
        <v>2030</v>
      </c>
      <c r="W6" s="40">
        <f>'CO2-Schulbilanz'!Y6</f>
        <v>2031</v>
      </c>
      <c r="X6" s="40">
        <f>'CO2-Schulbilanz'!Z6</f>
        <v>2032</v>
      </c>
      <c r="Y6" s="40">
        <f>'CO2-Schulbilanz'!AA6</f>
        <v>2033</v>
      </c>
      <c r="Z6" s="40">
        <f>'CO2-Schulbilanz'!AB6</f>
        <v>2034</v>
      </c>
      <c r="AA6" s="40">
        <f>'CO2-Schulbilanz'!AC6</f>
        <v>2035</v>
      </c>
      <c r="AB6" s="40">
        <f>'CO2-Schulbilanz'!AD6</f>
        <v>2036</v>
      </c>
      <c r="AC6" s="40">
        <f>'CO2-Schulbilanz'!AE6</f>
        <v>2037</v>
      </c>
      <c r="AD6" s="40">
        <f>'CO2-Schulbilanz'!AF6</f>
        <v>2038</v>
      </c>
      <c r="AE6" s="40">
        <f>'CO2-Schulbilanz'!AG6</f>
        <v>2039</v>
      </c>
      <c r="AF6" s="40">
        <f>'CO2-Schulbilanz'!AH6</f>
        <v>2040</v>
      </c>
      <c r="AG6" s="40">
        <f>'CO2-Schulbilanz'!AI6</f>
        <v>2041</v>
      </c>
      <c r="AH6" s="40">
        <f>'CO2-Schulbilanz'!AJ6</f>
        <v>2042</v>
      </c>
      <c r="AI6" s="40">
        <f>'CO2-Schulbilanz'!AK6</f>
        <v>2043</v>
      </c>
      <c r="AJ6" s="40">
        <f>'CO2-Schulbilanz'!AL6</f>
        <v>2044</v>
      </c>
      <c r="AK6" s="40">
        <f>'CO2-Schulbilanz'!AM6</f>
        <v>2045</v>
      </c>
      <c r="AL6" s="40">
        <f>'CO2-Schulbilanz'!AN6</f>
        <v>2046</v>
      </c>
      <c r="AM6" s="40">
        <f>'CO2-Schulbilanz'!AO6</f>
        <v>2047</v>
      </c>
      <c r="AN6" s="40">
        <f>'CO2-Schulbilanz'!AP6</f>
        <v>2048</v>
      </c>
      <c r="AO6" s="40">
        <f>'CO2-Schulbilanz'!AQ6</f>
        <v>2049</v>
      </c>
      <c r="AP6" s="40">
        <f>'CO2-Schulbilanz'!AR6</f>
        <v>2050</v>
      </c>
      <c r="AQ6" s="40">
        <f>'CO2-Schulbilanz'!AS6</f>
        <v>2051</v>
      </c>
      <c r="AR6" s="40">
        <f>'CO2-Schulbilanz'!AT6</f>
        <v>2052</v>
      </c>
      <c r="AS6" s="40">
        <f>'CO2-Schulbilanz'!AU6</f>
        <v>2053</v>
      </c>
      <c r="AT6" s="40">
        <f>'CO2-Schulbilanz'!AV6</f>
        <v>2054</v>
      </c>
    </row>
    <row r="7" spans="2:46" s="34" customFormat="1" ht="19.5" hidden="1" customHeight="1">
      <c r="B7" s="39" t="s">
        <v>204</v>
      </c>
      <c r="C7" s="161">
        <f>IF('CO2-Schulbilanz'!E8&gt;0, 'CO2-Schulbilanz'!E8,#N/A)</f>
        <v>305955.408</v>
      </c>
      <c r="D7" s="161">
        <f>IF('CO2-Schulbilanz'!F8&gt;0, 'CO2-Schulbilanz'!F8,#N/A)</f>
        <v>311453.56099999999</v>
      </c>
      <c r="E7" s="161">
        <f>IF('CO2-Schulbilanz'!G8&gt;0, 'CO2-Schulbilanz'!G8,#N/A)</f>
        <v>322451.516</v>
      </c>
      <c r="F7" s="161">
        <f>IF('CO2-Schulbilanz'!H8&gt;0, 'CO2-Schulbilanz'!H8,#N/A)</f>
        <v>269071.65700000001</v>
      </c>
      <c r="G7" s="161">
        <f>IF('CO2-Schulbilanz'!I8&gt;0, 'CO2-Schulbilanz'!I8,#N/A)</f>
        <v>282175.67</v>
      </c>
      <c r="H7" s="161">
        <f>IF('CO2-Schulbilanz'!J8&gt;0, 'CO2-Schulbilanz'!J8,#N/A)</f>
        <v>295323.79200000002</v>
      </c>
      <c r="I7" s="161">
        <f>IF('CO2-Schulbilanz'!K8&gt;0, 'CO2-Schulbilanz'!K8,#N/A)</f>
        <v>261828.13</v>
      </c>
      <c r="J7" s="161">
        <f>IF('CO2-Schulbilanz'!L8&gt;0, 'CO2-Schulbilanz'!L8,#N/A)</f>
        <v>236459.337</v>
      </c>
      <c r="K7" s="161">
        <f>IF('CO2-Schulbilanz'!M8&gt;0, 'CO2-Schulbilanz'!M8,#N/A)</f>
        <v>235955.09300000002</v>
      </c>
      <c r="L7" s="161">
        <f>IF('CO2-Schulbilanz'!N8&gt;0, 'CO2-Schulbilanz'!N8,#N/A)</f>
        <v>213626.11099999998</v>
      </c>
      <c r="M7" s="161">
        <f>IF('CO2-Schulbilanz'!O8&gt;0, 'CO2-Schulbilanz'!O8,#N/A)</f>
        <v>259502.565</v>
      </c>
      <c r="N7" s="161">
        <f>IF('CO2-Schulbilanz'!P8&gt;0, 'CO2-Schulbilanz'!P8,#N/A)</f>
        <v>244966.61499999999</v>
      </c>
      <c r="O7" s="161">
        <f>IF('CO2-Schulbilanz'!Q8&gt;0, 'CO2-Schulbilanz'!Q8,#N/A)</f>
        <v>236540.41800000003</v>
      </c>
      <c r="P7" s="161" t="e">
        <f>IF('CO2-Schulbilanz'!R8&gt;0, 'CO2-Schulbilanz'!R8,#N/A)</f>
        <v>#N/A</v>
      </c>
      <c r="Q7" s="161" t="e">
        <f>IF('CO2-Schulbilanz'!S8&gt;0, 'CO2-Schulbilanz'!S8,#N/A)</f>
        <v>#N/A</v>
      </c>
      <c r="R7" s="161" t="e">
        <f>IF('CO2-Schulbilanz'!T8&gt;0, 'CO2-Schulbilanz'!T8,#N/A)</f>
        <v>#N/A</v>
      </c>
      <c r="S7" s="161" t="e">
        <f>IF('CO2-Schulbilanz'!U8&gt;0, 'CO2-Schulbilanz'!U8,#N/A)</f>
        <v>#N/A</v>
      </c>
      <c r="T7" s="161" t="e">
        <f>IF('CO2-Schulbilanz'!V8&gt;0, 'CO2-Schulbilanz'!V8,#N/A)</f>
        <v>#N/A</v>
      </c>
      <c r="U7" s="161" t="e">
        <f>IF('CO2-Schulbilanz'!W8&gt;0, 'CO2-Schulbilanz'!W8,#N/A)</f>
        <v>#N/A</v>
      </c>
      <c r="V7" s="161" t="e">
        <f>IF('CO2-Schulbilanz'!X8&gt;0, 'CO2-Schulbilanz'!X8,#N/A)</f>
        <v>#N/A</v>
      </c>
      <c r="W7" s="161" t="e">
        <f>IF('CO2-Schulbilanz'!Y8&gt;0, 'CO2-Schulbilanz'!Y8,#N/A)</f>
        <v>#N/A</v>
      </c>
      <c r="X7" s="161" t="e">
        <f>IF('CO2-Schulbilanz'!Z8&gt;0, 'CO2-Schulbilanz'!Z8,#N/A)</f>
        <v>#N/A</v>
      </c>
      <c r="Y7" s="161" t="e">
        <f>IF('CO2-Schulbilanz'!AA8&gt;0, 'CO2-Schulbilanz'!AA8,#N/A)</f>
        <v>#N/A</v>
      </c>
      <c r="Z7" s="161" t="e">
        <f>IF('CO2-Schulbilanz'!AB8&gt;0, 'CO2-Schulbilanz'!AB8,#N/A)</f>
        <v>#N/A</v>
      </c>
      <c r="AA7" s="161" t="e">
        <f>IF('CO2-Schulbilanz'!AC8&gt;0, 'CO2-Schulbilanz'!AC8,#N/A)</f>
        <v>#N/A</v>
      </c>
      <c r="AB7" s="161" t="e">
        <f>IF('CO2-Schulbilanz'!AD8&gt;0, 'CO2-Schulbilanz'!AD8,#N/A)</f>
        <v>#N/A</v>
      </c>
      <c r="AC7" s="161" t="e">
        <f>IF('CO2-Schulbilanz'!AE8&gt;0, 'CO2-Schulbilanz'!AE8,#N/A)</f>
        <v>#N/A</v>
      </c>
      <c r="AD7" s="161" t="e">
        <f>IF('CO2-Schulbilanz'!AF8&gt;0, 'CO2-Schulbilanz'!AF8,#N/A)</f>
        <v>#N/A</v>
      </c>
      <c r="AE7" s="161" t="e">
        <f>IF('CO2-Schulbilanz'!AG8&gt;0, 'CO2-Schulbilanz'!AG8,#N/A)</f>
        <v>#N/A</v>
      </c>
      <c r="AF7" s="161" t="e">
        <f>IF('CO2-Schulbilanz'!AH8&gt;0, 'CO2-Schulbilanz'!AH8,#N/A)</f>
        <v>#N/A</v>
      </c>
      <c r="AG7" s="161" t="e">
        <f>IF('CO2-Schulbilanz'!AI8&gt;0, 'CO2-Schulbilanz'!AI8,#N/A)</f>
        <v>#N/A</v>
      </c>
      <c r="AH7" s="161" t="e">
        <f>IF('CO2-Schulbilanz'!AJ8&gt;0, 'CO2-Schulbilanz'!AJ8,#N/A)</f>
        <v>#N/A</v>
      </c>
      <c r="AI7" s="161" t="e">
        <f>IF('CO2-Schulbilanz'!AK8&gt;0, 'CO2-Schulbilanz'!AK8,#N/A)</f>
        <v>#N/A</v>
      </c>
      <c r="AJ7" s="161" t="e">
        <f>IF('CO2-Schulbilanz'!AL8&gt;0, 'CO2-Schulbilanz'!AL8,#N/A)</f>
        <v>#N/A</v>
      </c>
      <c r="AK7" s="161" t="e">
        <f>IF('CO2-Schulbilanz'!AM8&gt;0, 'CO2-Schulbilanz'!AM8,#N/A)</f>
        <v>#N/A</v>
      </c>
      <c r="AL7" s="161" t="e">
        <f>IF('CO2-Schulbilanz'!AN8&gt;0, 'CO2-Schulbilanz'!AN8,#N/A)</f>
        <v>#N/A</v>
      </c>
      <c r="AM7" s="161" t="e">
        <f>IF('CO2-Schulbilanz'!AO8&gt;0, 'CO2-Schulbilanz'!AO8,#N/A)</f>
        <v>#N/A</v>
      </c>
      <c r="AN7" s="161" t="e">
        <f>IF('CO2-Schulbilanz'!AP8&gt;0, 'CO2-Schulbilanz'!AP8,#N/A)</f>
        <v>#N/A</v>
      </c>
      <c r="AO7" s="161" t="e">
        <f>IF('CO2-Schulbilanz'!AQ8&gt;0, 'CO2-Schulbilanz'!AQ8,#N/A)</f>
        <v>#N/A</v>
      </c>
      <c r="AP7" s="161" t="e">
        <f>IF('CO2-Schulbilanz'!AR8&gt;0, 'CO2-Schulbilanz'!AR8,#N/A)</f>
        <v>#N/A</v>
      </c>
      <c r="AQ7" s="161" t="e">
        <f>IF('CO2-Schulbilanz'!AS8&gt;0, 'CO2-Schulbilanz'!AS8,#N/A)</f>
        <v>#N/A</v>
      </c>
      <c r="AR7" s="161" t="e">
        <f>IF('CO2-Schulbilanz'!AT8&gt;0, 'CO2-Schulbilanz'!AT8,#N/A)</f>
        <v>#N/A</v>
      </c>
      <c r="AS7" s="161" t="e">
        <f>IF('CO2-Schulbilanz'!AU8&gt;0, 'CO2-Schulbilanz'!AU8,#N/A)</f>
        <v>#N/A</v>
      </c>
      <c r="AT7" s="161" t="e">
        <f>IF('CO2-Schulbilanz'!AV8&gt;0, 'CO2-Schulbilanz'!AV8,#N/A)</f>
        <v>#N/A</v>
      </c>
    </row>
    <row r="8" spans="2:46" s="34" customFormat="1" ht="19.5" hidden="1" customHeight="1">
      <c r="B8" s="39" t="s">
        <v>205</v>
      </c>
      <c r="C8" s="35">
        <f t="shared" ref="C8:O8" si="0">IF(C6&gt;=$E3, $E4,IF(C6&gt;=$D3,$D4,IF(C6&gt;=$C3,$C4,0)))</f>
        <v>0</v>
      </c>
      <c r="D8" s="35">
        <f t="shared" si="0"/>
        <v>0</v>
      </c>
      <c r="E8" s="35">
        <f t="shared" si="0"/>
        <v>12450</v>
      </c>
      <c r="F8" s="35">
        <f t="shared" si="0"/>
        <v>12450</v>
      </c>
      <c r="G8" s="35">
        <f t="shared" si="0"/>
        <v>31965</v>
      </c>
      <c r="H8" s="35">
        <f t="shared" si="0"/>
        <v>31965</v>
      </c>
      <c r="I8" s="35">
        <f t="shared" si="0"/>
        <v>31965</v>
      </c>
      <c r="J8" s="35">
        <f t="shared" si="0"/>
        <v>31965</v>
      </c>
      <c r="K8" s="35">
        <f t="shared" si="0"/>
        <v>31965</v>
      </c>
      <c r="L8" s="35">
        <f t="shared" si="0"/>
        <v>75465</v>
      </c>
      <c r="M8" s="35">
        <f t="shared" si="0"/>
        <v>75465</v>
      </c>
      <c r="N8" s="35">
        <f t="shared" si="0"/>
        <v>75465</v>
      </c>
      <c r="O8" s="35">
        <f t="shared" si="0"/>
        <v>75465</v>
      </c>
      <c r="P8" s="35">
        <f>IF(Q6&gt;=E3, E4,IF(Q6&gt;=D3,D4,IF(Q6&gt;=C3,C4,0)))</f>
        <v>75465</v>
      </c>
      <c r="Q8" s="35">
        <f>HLOOKUP(ODD(Q6)-1,$E$3:$T$4,2)</f>
        <v>94765</v>
      </c>
      <c r="R8" s="35">
        <f t="shared" ref="R8:AT8" si="1">HLOOKUP(ODD(R6)-1,$E$3:$T$4,2)</f>
        <v>94765</v>
      </c>
      <c r="S8" s="35">
        <f t="shared" si="1"/>
        <v>94765</v>
      </c>
      <c r="T8" s="35">
        <f t="shared" si="1"/>
        <v>94765</v>
      </c>
      <c r="U8" s="35">
        <f t="shared" si="1"/>
        <v>94765</v>
      </c>
      <c r="V8" s="35">
        <f t="shared" si="1"/>
        <v>74765</v>
      </c>
      <c r="W8" s="35">
        <f t="shared" si="1"/>
        <v>74765</v>
      </c>
      <c r="X8" s="35">
        <f t="shared" si="1"/>
        <v>74765</v>
      </c>
      <c r="Y8" s="35">
        <f t="shared" si="1"/>
        <v>74765</v>
      </c>
      <c r="Z8" s="35">
        <f t="shared" si="1"/>
        <v>74765</v>
      </c>
      <c r="AA8" s="35">
        <f t="shared" si="1"/>
        <v>74765</v>
      </c>
      <c r="AB8" s="35">
        <f t="shared" si="1"/>
        <v>74765</v>
      </c>
      <c r="AC8" s="35">
        <f t="shared" si="1"/>
        <v>74765</v>
      </c>
      <c r="AD8" s="35">
        <f t="shared" si="1"/>
        <v>74765</v>
      </c>
      <c r="AE8" s="35">
        <f t="shared" si="1"/>
        <v>74765</v>
      </c>
      <c r="AF8" s="35">
        <f t="shared" si="1"/>
        <v>74765</v>
      </c>
      <c r="AG8" s="35">
        <f t="shared" si="1"/>
        <v>74765</v>
      </c>
      <c r="AH8" s="35">
        <f t="shared" si="1"/>
        <v>74765</v>
      </c>
      <c r="AI8" s="35">
        <f t="shared" si="1"/>
        <v>74765</v>
      </c>
      <c r="AJ8" s="35">
        <f t="shared" si="1"/>
        <v>74765</v>
      </c>
      <c r="AK8" s="35">
        <f t="shared" si="1"/>
        <v>74765</v>
      </c>
      <c r="AL8" s="35">
        <f t="shared" si="1"/>
        <v>74765</v>
      </c>
      <c r="AM8" s="35">
        <f t="shared" si="1"/>
        <v>74765</v>
      </c>
      <c r="AN8" s="35">
        <f t="shared" si="1"/>
        <v>74765</v>
      </c>
      <c r="AO8" s="35">
        <f t="shared" si="1"/>
        <v>74765</v>
      </c>
      <c r="AP8" s="35">
        <f t="shared" si="1"/>
        <v>74765</v>
      </c>
      <c r="AQ8" s="35">
        <f t="shared" si="1"/>
        <v>74765</v>
      </c>
      <c r="AR8" s="35">
        <f t="shared" si="1"/>
        <v>74765</v>
      </c>
      <c r="AS8" s="35">
        <f t="shared" si="1"/>
        <v>74765</v>
      </c>
      <c r="AT8" s="35">
        <f t="shared" si="1"/>
        <v>74765</v>
      </c>
    </row>
    <row r="9" spans="2:46" s="34" customFormat="1" ht="19.5" hidden="1" customHeight="1">
      <c r="B9" s="39" t="s">
        <v>206</v>
      </c>
      <c r="C9" s="35">
        <f>IF(C7,C7+C8,0)</f>
        <v>305955.408</v>
      </c>
      <c r="D9" s="35">
        <f t="shared" ref="D9:P9" si="2">IF(D7,D7+D8,0)</f>
        <v>311453.56099999999</v>
      </c>
      <c r="E9" s="35">
        <f t="shared" si="2"/>
        <v>334901.516</v>
      </c>
      <c r="F9" s="35">
        <f t="shared" si="2"/>
        <v>281521.65700000001</v>
      </c>
      <c r="G9" s="35">
        <f t="shared" si="2"/>
        <v>314140.67</v>
      </c>
      <c r="H9" s="35">
        <f t="shared" si="2"/>
        <v>327288.79200000002</v>
      </c>
      <c r="I9" s="35">
        <f t="shared" si="2"/>
        <v>293793.13</v>
      </c>
      <c r="J9" s="35">
        <f t="shared" si="2"/>
        <v>268424.337</v>
      </c>
      <c r="K9" s="35">
        <f t="shared" si="2"/>
        <v>267920.09299999999</v>
      </c>
      <c r="L9" s="35">
        <f t="shared" si="2"/>
        <v>289091.11099999998</v>
      </c>
      <c r="M9" s="35">
        <f t="shared" si="2"/>
        <v>334967.565</v>
      </c>
      <c r="N9" s="35">
        <f t="shared" si="2"/>
        <v>320431.61499999999</v>
      </c>
      <c r="O9" s="35">
        <f t="shared" si="2"/>
        <v>312005.41800000006</v>
      </c>
      <c r="P9" s="35" t="e">
        <f t="shared" si="2"/>
        <v>#N/A</v>
      </c>
      <c r="Q9" s="35" t="e">
        <f t="shared" ref="Q9:AK9" si="3">IF(Q7,Q7+Q8,0)</f>
        <v>#N/A</v>
      </c>
      <c r="R9" s="35" t="e">
        <f t="shared" si="3"/>
        <v>#N/A</v>
      </c>
      <c r="S9" s="35" t="e">
        <f t="shared" si="3"/>
        <v>#N/A</v>
      </c>
      <c r="T9" s="35" t="e">
        <f t="shared" si="3"/>
        <v>#N/A</v>
      </c>
      <c r="U9" s="35" t="e">
        <f t="shared" si="3"/>
        <v>#N/A</v>
      </c>
      <c r="V9" s="35" t="e">
        <f t="shared" si="3"/>
        <v>#N/A</v>
      </c>
      <c r="W9" s="35" t="e">
        <f t="shared" si="3"/>
        <v>#N/A</v>
      </c>
      <c r="X9" s="35" t="e">
        <f t="shared" si="3"/>
        <v>#N/A</v>
      </c>
      <c r="Y9" s="35" t="e">
        <f t="shared" si="3"/>
        <v>#N/A</v>
      </c>
      <c r="Z9" s="35" t="e">
        <f t="shared" si="3"/>
        <v>#N/A</v>
      </c>
      <c r="AA9" s="35" t="e">
        <f t="shared" si="3"/>
        <v>#N/A</v>
      </c>
      <c r="AB9" s="35" t="e">
        <f t="shared" si="3"/>
        <v>#N/A</v>
      </c>
      <c r="AC9" s="35" t="e">
        <f t="shared" si="3"/>
        <v>#N/A</v>
      </c>
      <c r="AD9" s="35" t="e">
        <f t="shared" si="3"/>
        <v>#N/A</v>
      </c>
      <c r="AE9" s="35" t="e">
        <f t="shared" si="3"/>
        <v>#N/A</v>
      </c>
      <c r="AF9" s="35" t="e">
        <f t="shared" si="3"/>
        <v>#N/A</v>
      </c>
      <c r="AG9" s="35" t="e">
        <f t="shared" si="3"/>
        <v>#N/A</v>
      </c>
      <c r="AH9" s="35" t="e">
        <f t="shared" si="3"/>
        <v>#N/A</v>
      </c>
      <c r="AI9" s="35" t="e">
        <f t="shared" si="3"/>
        <v>#N/A</v>
      </c>
      <c r="AJ9" s="35" t="e">
        <f t="shared" si="3"/>
        <v>#N/A</v>
      </c>
      <c r="AK9" s="35" t="e">
        <f t="shared" si="3"/>
        <v>#N/A</v>
      </c>
      <c r="AL9" s="35" t="e">
        <f t="shared" ref="AL9:AT9" si="4">IF(AL7,AL7+AL8,0)</f>
        <v>#N/A</v>
      </c>
      <c r="AM9" s="35" t="e">
        <f t="shared" si="4"/>
        <v>#N/A</v>
      </c>
      <c r="AN9" s="35" t="e">
        <f t="shared" si="4"/>
        <v>#N/A</v>
      </c>
      <c r="AO9" s="35" t="e">
        <f t="shared" si="4"/>
        <v>#N/A</v>
      </c>
      <c r="AP9" s="35" t="e">
        <f t="shared" si="4"/>
        <v>#N/A</v>
      </c>
      <c r="AQ9" s="35" t="e">
        <f t="shared" si="4"/>
        <v>#N/A</v>
      </c>
      <c r="AR9" s="35" t="e">
        <f t="shared" si="4"/>
        <v>#N/A</v>
      </c>
      <c r="AS9" s="35" t="e">
        <f t="shared" si="4"/>
        <v>#N/A</v>
      </c>
      <c r="AT9" s="35" t="e">
        <f t="shared" si="4"/>
        <v>#N/A</v>
      </c>
    </row>
  </sheetData>
  <sheetProtection sheet="1" objects="1" scenarios="1" formatCells="0" formatColumns="0" formatRows="0" selectLockedCells="1"/>
  <customSheetViews>
    <customSheetView guid="{A6AA0E88-0E45-4814-B902-F1105CB400F0}">
      <selection activeCell="N20" sqref="N20"/>
      <pageMargins left="0.7" right="0.7" top="0.78740157499999996" bottom="0.78740157499999996" header="0.3" footer="0.3"/>
    </customSheetView>
  </customSheetViews>
  <phoneticPr fontId="23" type="noConversion"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/>
  <dimension ref="A2:AU58"/>
  <sheetViews>
    <sheetView topLeftCell="C1" zoomScale="71" zoomScaleNormal="71" workbookViewId="0">
      <selection activeCell="L43" sqref="L43"/>
    </sheetView>
  </sheetViews>
  <sheetFormatPr baseColWidth="10" defaultColWidth="10.7109375" defaultRowHeight="12.75"/>
  <cols>
    <col min="1" max="1" width="4.7109375" style="48" customWidth="1"/>
    <col min="2" max="2" width="25" style="48" customWidth="1"/>
    <col min="3" max="3" width="24.28515625" style="48" customWidth="1"/>
    <col min="4" max="4" width="10" style="48" bestFit="1" customWidth="1"/>
    <col min="5" max="8" width="12" style="48" bestFit="1" customWidth="1"/>
    <col min="9" max="9" width="11" style="48" bestFit="1" customWidth="1"/>
    <col min="10" max="10" width="12" style="48" bestFit="1" customWidth="1"/>
    <col min="11" max="11" width="11" style="48" bestFit="1" customWidth="1"/>
    <col min="12" max="12" width="12" style="48" bestFit="1" customWidth="1"/>
    <col min="13" max="17" width="9.28515625" style="48" customWidth="1"/>
    <col min="18" max="47" width="8.7109375" style="48" customWidth="1"/>
    <col min="48" max="16384" width="10.7109375" style="48"/>
  </cols>
  <sheetData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:47" ht="15.75" customHeight="1"/>
    <row r="18" spans="1:47" ht="15.75" customHeight="1"/>
    <row r="19" spans="1:47" ht="15.75" customHeight="1"/>
    <row r="20" spans="1:47" ht="15.75" customHeight="1"/>
    <row r="21" spans="1:47" ht="15.75" customHeight="1"/>
    <row r="22" spans="1:47" ht="15.75" customHeight="1"/>
    <row r="23" spans="1:47" ht="15.75" customHeight="1"/>
    <row r="24" spans="1:47" ht="15.75" customHeight="1"/>
    <row r="25" spans="1:47" ht="15.75" customHeight="1"/>
    <row r="26" spans="1:47" ht="15.75" customHeight="1">
      <c r="G26" s="48" t="s">
        <v>166</v>
      </c>
      <c r="H26" s="48" t="s">
        <v>166</v>
      </c>
      <c r="I26" s="48" t="s">
        <v>166</v>
      </c>
    </row>
    <row r="27" spans="1:47" ht="15.75" customHeight="1"/>
    <row r="28" spans="1:47">
      <c r="D28" s="85"/>
    </row>
    <row r="29" spans="1:47">
      <c r="B29" s="217" t="s">
        <v>2</v>
      </c>
      <c r="C29" s="218" t="s">
        <v>208</v>
      </c>
      <c r="D29" s="219">
        <f>Energieverbräuche!D3</f>
        <v>2011</v>
      </c>
      <c r="E29" s="219">
        <f>Energieverbräuche!E3</f>
        <v>2012</v>
      </c>
      <c r="F29" s="219">
        <f>Energieverbräuche!F3</f>
        <v>2013</v>
      </c>
      <c r="G29" s="219">
        <f>Energieverbräuche!G3</f>
        <v>2014</v>
      </c>
      <c r="H29" s="219">
        <f>Energieverbräuche!H3</f>
        <v>2015</v>
      </c>
      <c r="I29" s="219">
        <f>Energieverbräuche!I3</f>
        <v>2016</v>
      </c>
      <c r="J29" s="219">
        <f>Energieverbräuche!J3</f>
        <v>2017</v>
      </c>
      <c r="K29" s="219">
        <f>Energieverbräuche!K3</f>
        <v>2018</v>
      </c>
      <c r="L29" s="219">
        <f>Energieverbräuche!L3</f>
        <v>2019</v>
      </c>
      <c r="M29" s="219">
        <f>Energieverbräuche!M3</f>
        <v>2020</v>
      </c>
      <c r="N29" s="219">
        <f>Energieverbräuche!N3</f>
        <v>2021</v>
      </c>
      <c r="O29" s="219">
        <f>Energieverbräuche!O3</f>
        <v>2022</v>
      </c>
      <c r="P29" s="219">
        <f>Energieverbräuche!P3</f>
        <v>2023</v>
      </c>
      <c r="Q29" s="219">
        <f>Energieverbräuche!Q3</f>
        <v>2024</v>
      </c>
      <c r="R29" s="219">
        <f>Energieverbräuche!R3</f>
        <v>2025</v>
      </c>
      <c r="S29" s="219">
        <f>Energieverbräuche!S3</f>
        <v>2026</v>
      </c>
      <c r="T29" s="219">
        <f>Energieverbräuche!T3</f>
        <v>2027</v>
      </c>
      <c r="U29" s="219">
        <f>Energieverbräuche!U3</f>
        <v>2028</v>
      </c>
      <c r="V29" s="219">
        <f>Energieverbräuche!V3</f>
        <v>2029</v>
      </c>
      <c r="W29" s="219">
        <f>Energieverbräuche!W3</f>
        <v>2030</v>
      </c>
      <c r="X29" s="219">
        <f>Energieverbräuche!X3</f>
        <v>2031</v>
      </c>
      <c r="Y29" s="219">
        <f>Energieverbräuche!Y3</f>
        <v>2032</v>
      </c>
      <c r="Z29" s="219">
        <f>Energieverbräuche!Z3</f>
        <v>2033</v>
      </c>
      <c r="AA29" s="219">
        <f>Energieverbräuche!AA3</f>
        <v>2034</v>
      </c>
      <c r="AB29" s="219">
        <f>Energieverbräuche!AB3</f>
        <v>2035</v>
      </c>
      <c r="AC29" s="219">
        <f>Energieverbräuche!AC3</f>
        <v>2036</v>
      </c>
      <c r="AD29" s="219">
        <f>Energieverbräuche!AD3</f>
        <v>2037</v>
      </c>
      <c r="AE29" s="219">
        <f>Energieverbräuche!AE3</f>
        <v>2038</v>
      </c>
      <c r="AF29" s="219">
        <f>Energieverbräuche!AF3</f>
        <v>2039</v>
      </c>
      <c r="AG29" s="219">
        <f>Energieverbräuche!AG3</f>
        <v>2040</v>
      </c>
      <c r="AH29" s="219">
        <f>Energieverbräuche!AH3</f>
        <v>2041</v>
      </c>
      <c r="AI29" s="219">
        <f>Energieverbräuche!AI3</f>
        <v>2042</v>
      </c>
      <c r="AJ29" s="219">
        <f>Energieverbräuche!AJ3</f>
        <v>2043</v>
      </c>
      <c r="AK29" s="219">
        <f>Energieverbräuche!AK3</f>
        <v>2044</v>
      </c>
      <c r="AL29" s="219">
        <f>Energieverbräuche!AL3</f>
        <v>2045</v>
      </c>
      <c r="AM29" s="219">
        <f>Energieverbräuche!AM3</f>
        <v>2046</v>
      </c>
      <c r="AN29" s="219">
        <f>Energieverbräuche!AN3</f>
        <v>2047</v>
      </c>
      <c r="AO29" s="219">
        <f>Energieverbräuche!AO3</f>
        <v>2048</v>
      </c>
      <c r="AP29" s="219">
        <f>Energieverbräuche!AP3</f>
        <v>2049</v>
      </c>
      <c r="AQ29" s="219">
        <f>Energieverbräuche!AQ3</f>
        <v>2050</v>
      </c>
      <c r="AR29" s="219">
        <f>Energieverbräuche!AR3</f>
        <v>2051</v>
      </c>
      <c r="AS29" s="219">
        <f>Energieverbräuche!AS3</f>
        <v>2052</v>
      </c>
      <c r="AT29" s="219">
        <f>Energieverbräuche!AT3</f>
        <v>2053</v>
      </c>
      <c r="AU29" s="219">
        <f>Energieverbräuche!AU3</f>
        <v>2054</v>
      </c>
    </row>
    <row r="30" spans="1:47">
      <c r="B30" s="220" t="s">
        <v>114</v>
      </c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</row>
    <row r="31" spans="1:47" s="88" customFormat="1" ht="16.5" hidden="1" customHeight="1">
      <c r="B31" s="89" t="s">
        <v>211</v>
      </c>
      <c r="C31" s="86"/>
      <c r="D31" s="87">
        <f>'CO2-Schulbilanz'!E18</f>
        <v>186574.024</v>
      </c>
      <c r="E31" s="87">
        <f>'CO2-Schulbilanz'!F18</f>
        <v>197348.788</v>
      </c>
      <c r="F31" s="87">
        <f>'CO2-Schulbilanz'!G18</f>
        <v>209812.69399999999</v>
      </c>
      <c r="G31" s="87">
        <f>'CO2-Schulbilanz'!H18</f>
        <v>157276.57399999999</v>
      </c>
      <c r="H31" s="87">
        <f>'CO2-Schulbilanz'!I18</f>
        <v>172739.11199999999</v>
      </c>
      <c r="I31" s="87">
        <f>'CO2-Schulbilanz'!J18</f>
        <v>177508.60399999999</v>
      </c>
      <c r="J31" s="87">
        <f>'CO2-Schulbilanz'!K18</f>
        <v>167825.658</v>
      </c>
      <c r="K31" s="87">
        <f>'CO2-Schulbilanz'!L18</f>
        <v>161011.57800000001</v>
      </c>
      <c r="L31" s="87">
        <f>'CO2-Schulbilanz'!M18</f>
        <v>159868.79999999999</v>
      </c>
      <c r="M31" s="87">
        <f>'CO2-Schulbilanz'!N18</f>
        <v>141877.372</v>
      </c>
      <c r="N31" s="87">
        <f>'CO2-Schulbilanz'!O18</f>
        <v>184831.91999999998</v>
      </c>
      <c r="O31" s="87">
        <f>'CO2-Schulbilanz'!P18</f>
        <v>171990.91</v>
      </c>
      <c r="P31" s="87">
        <f>'CO2-Schulbilanz'!Q18</f>
        <v>161163.54800000001</v>
      </c>
      <c r="Q31" s="87">
        <f>'CO2-Schulbilanz'!R18</f>
        <v>0</v>
      </c>
      <c r="R31" s="87">
        <f>'CO2-Schulbilanz'!S18</f>
        <v>0</v>
      </c>
      <c r="S31" s="87">
        <f>'CO2-Schulbilanz'!T18</f>
        <v>0</v>
      </c>
      <c r="T31" s="87">
        <f>'CO2-Schulbilanz'!U18</f>
        <v>0</v>
      </c>
      <c r="U31" s="87">
        <f>'CO2-Schulbilanz'!V18</f>
        <v>0</v>
      </c>
      <c r="V31" s="87">
        <f>'CO2-Schulbilanz'!W18</f>
        <v>0</v>
      </c>
      <c r="W31" s="87">
        <f>'CO2-Schulbilanz'!X18</f>
        <v>0</v>
      </c>
      <c r="X31" s="87">
        <f>'CO2-Schulbilanz'!Y18</f>
        <v>0</v>
      </c>
      <c r="Y31" s="87">
        <f>'CO2-Schulbilanz'!Z18</f>
        <v>0</v>
      </c>
      <c r="Z31" s="87">
        <f>'CO2-Schulbilanz'!AA18</f>
        <v>0</v>
      </c>
      <c r="AA31" s="87">
        <f>'CO2-Schulbilanz'!AB18</f>
        <v>0</v>
      </c>
      <c r="AB31" s="87">
        <f>'CO2-Schulbilanz'!AC18</f>
        <v>0</v>
      </c>
      <c r="AC31" s="87">
        <f>'CO2-Schulbilanz'!AD18</f>
        <v>0</v>
      </c>
      <c r="AD31" s="87">
        <f>'CO2-Schulbilanz'!AE18</f>
        <v>0</v>
      </c>
      <c r="AE31" s="87">
        <f>'CO2-Schulbilanz'!AF18</f>
        <v>0</v>
      </c>
      <c r="AF31" s="87">
        <f>'CO2-Schulbilanz'!AG18</f>
        <v>0</v>
      </c>
      <c r="AG31" s="87">
        <f>'CO2-Schulbilanz'!AH18</f>
        <v>0</v>
      </c>
      <c r="AH31" s="87">
        <f>'CO2-Schulbilanz'!AI18</f>
        <v>0</v>
      </c>
      <c r="AI31" s="87">
        <f>'CO2-Schulbilanz'!AJ18</f>
        <v>0</v>
      </c>
      <c r="AJ31" s="87">
        <f>'CO2-Schulbilanz'!AK18</f>
        <v>0</v>
      </c>
      <c r="AK31" s="87">
        <f>'CO2-Schulbilanz'!AL18</f>
        <v>0</v>
      </c>
      <c r="AL31" s="87">
        <f>'CO2-Schulbilanz'!AM18</f>
        <v>0</v>
      </c>
      <c r="AM31" s="87">
        <f>'CO2-Schulbilanz'!AN18</f>
        <v>0</v>
      </c>
      <c r="AN31" s="87">
        <f>'CO2-Schulbilanz'!AO18</f>
        <v>0</v>
      </c>
      <c r="AO31" s="87">
        <f>'CO2-Schulbilanz'!AP18</f>
        <v>0</v>
      </c>
      <c r="AP31" s="87">
        <f>'CO2-Schulbilanz'!AQ18</f>
        <v>0</v>
      </c>
      <c r="AQ31" s="87">
        <f>'CO2-Schulbilanz'!AR18</f>
        <v>0</v>
      </c>
      <c r="AR31" s="87">
        <f>'CO2-Schulbilanz'!AS18</f>
        <v>0</v>
      </c>
      <c r="AS31" s="87">
        <f>'CO2-Schulbilanz'!AT18</f>
        <v>0</v>
      </c>
      <c r="AT31" s="87">
        <f>'CO2-Schulbilanz'!AU18</f>
        <v>0</v>
      </c>
      <c r="AU31" s="87">
        <f>'CO2-Schulbilanz'!AV18</f>
        <v>0</v>
      </c>
    </row>
    <row r="32" spans="1:47" s="88" customFormat="1" ht="16.5" customHeight="1">
      <c r="A32" s="92" t="s">
        <v>229</v>
      </c>
      <c r="B32" s="89" t="s">
        <v>0</v>
      </c>
      <c r="C32" s="89" t="s">
        <v>1</v>
      </c>
      <c r="D32" s="328">
        <f>HLOOKUP(D29,$D$53:$AU$54,2,FALSE)</f>
        <v>87.5</v>
      </c>
      <c r="E32" s="328">
        <f t="shared" ref="E32:Q32" si="0">HLOOKUP(E29,$D$53:$AU$54,2,FALSE)</f>
        <v>95.1</v>
      </c>
      <c r="F32" s="328">
        <f t="shared" si="0"/>
        <v>97.7</v>
      </c>
      <c r="G32" s="328">
        <f t="shared" si="0"/>
        <v>81.099999999999994</v>
      </c>
      <c r="H32" s="328">
        <f t="shared" si="0"/>
        <v>87.2</v>
      </c>
      <c r="I32" s="328">
        <v>90.7</v>
      </c>
      <c r="J32" s="328">
        <v>88.4</v>
      </c>
      <c r="K32" s="328">
        <v>84.7</v>
      </c>
      <c r="L32" s="328">
        <v>83.1</v>
      </c>
      <c r="M32" s="329">
        <v>100</v>
      </c>
      <c r="N32" s="329">
        <v>100</v>
      </c>
      <c r="O32" s="329">
        <v>100</v>
      </c>
      <c r="P32" s="329">
        <f t="shared" si="0"/>
        <v>100</v>
      </c>
      <c r="Q32" s="329">
        <f t="shared" si="0"/>
        <v>100</v>
      </c>
      <c r="R32" s="329">
        <f t="shared" ref="R32:AU32" si="1">HLOOKUP(R29,$D$53:$AU$54,2,FALSE)</f>
        <v>100</v>
      </c>
      <c r="S32" s="329">
        <f t="shared" si="1"/>
        <v>100</v>
      </c>
      <c r="T32" s="329">
        <f t="shared" si="1"/>
        <v>100</v>
      </c>
      <c r="U32" s="329">
        <f t="shared" si="1"/>
        <v>100</v>
      </c>
      <c r="V32" s="329">
        <f t="shared" si="1"/>
        <v>100</v>
      </c>
      <c r="W32" s="329">
        <f t="shared" si="1"/>
        <v>100</v>
      </c>
      <c r="X32" s="329">
        <f t="shared" si="1"/>
        <v>100</v>
      </c>
      <c r="Y32" s="329">
        <f t="shared" si="1"/>
        <v>100</v>
      </c>
      <c r="Z32" s="329">
        <f t="shared" si="1"/>
        <v>100</v>
      </c>
      <c r="AA32" s="329">
        <f t="shared" si="1"/>
        <v>100</v>
      </c>
      <c r="AB32" s="329">
        <f t="shared" si="1"/>
        <v>100</v>
      </c>
      <c r="AC32" s="329">
        <f t="shared" si="1"/>
        <v>100</v>
      </c>
      <c r="AD32" s="329">
        <f t="shared" si="1"/>
        <v>100</v>
      </c>
      <c r="AE32" s="329">
        <f t="shared" si="1"/>
        <v>100</v>
      </c>
      <c r="AF32" s="329">
        <f t="shared" si="1"/>
        <v>100</v>
      </c>
      <c r="AG32" s="329">
        <f t="shared" si="1"/>
        <v>100</v>
      </c>
      <c r="AH32" s="329">
        <f t="shared" si="1"/>
        <v>100</v>
      </c>
      <c r="AI32" s="329">
        <f t="shared" si="1"/>
        <v>100</v>
      </c>
      <c r="AJ32" s="329">
        <f t="shared" si="1"/>
        <v>100</v>
      </c>
      <c r="AK32" s="329">
        <f t="shared" si="1"/>
        <v>100</v>
      </c>
      <c r="AL32" s="329">
        <f t="shared" si="1"/>
        <v>100</v>
      </c>
      <c r="AM32" s="329">
        <f t="shared" si="1"/>
        <v>100</v>
      </c>
      <c r="AN32" s="329">
        <f t="shared" si="1"/>
        <v>100</v>
      </c>
      <c r="AO32" s="329">
        <f t="shared" si="1"/>
        <v>100</v>
      </c>
      <c r="AP32" s="329">
        <f t="shared" si="1"/>
        <v>100</v>
      </c>
      <c r="AQ32" s="329">
        <f t="shared" si="1"/>
        <v>100</v>
      </c>
      <c r="AR32" s="329" t="e">
        <f t="shared" si="1"/>
        <v>#N/A</v>
      </c>
      <c r="AS32" s="329" t="e">
        <f t="shared" si="1"/>
        <v>#N/A</v>
      </c>
      <c r="AT32" s="329" t="e">
        <f t="shared" si="1"/>
        <v>#N/A</v>
      </c>
      <c r="AU32" s="329" t="e">
        <f t="shared" si="1"/>
        <v>#N/A</v>
      </c>
    </row>
    <row r="33" spans="1:47" s="88" customFormat="1" ht="16.5" hidden="1" customHeight="1">
      <c r="B33" s="89" t="s">
        <v>212</v>
      </c>
      <c r="C33" s="86"/>
      <c r="D33" s="87">
        <f t="shared" ref="D33:Q33" si="2">D31/D32*100</f>
        <v>213227.45599999998</v>
      </c>
      <c r="E33" s="87">
        <f t="shared" si="2"/>
        <v>207517.12723449004</v>
      </c>
      <c r="F33" s="87">
        <f t="shared" si="2"/>
        <v>214751.98976458545</v>
      </c>
      <c r="G33" s="87">
        <f t="shared" si="2"/>
        <v>193929.19112207153</v>
      </c>
      <c r="H33" s="87">
        <f t="shared" si="2"/>
        <v>198095.3119266055</v>
      </c>
      <c r="I33" s="87">
        <f t="shared" si="2"/>
        <v>195709.59647188531</v>
      </c>
      <c r="J33" s="87">
        <f t="shared" si="2"/>
        <v>189848.0294117647</v>
      </c>
      <c r="K33" s="87">
        <f t="shared" si="2"/>
        <v>190096.31404958677</v>
      </c>
      <c r="L33" s="93">
        <f t="shared" si="2"/>
        <v>192381.2274368231</v>
      </c>
      <c r="M33" s="93">
        <f>M31/M32*100</f>
        <v>141877.372</v>
      </c>
      <c r="N33" s="93">
        <f>N31/N32*100</f>
        <v>184831.91999999998</v>
      </c>
      <c r="O33" s="93">
        <f>O31/O32*100</f>
        <v>171990.91</v>
      </c>
      <c r="P33" s="93">
        <f t="shared" si="2"/>
        <v>161163.54800000001</v>
      </c>
      <c r="Q33" s="93">
        <f t="shared" si="2"/>
        <v>0</v>
      </c>
      <c r="R33" s="93">
        <f t="shared" ref="R33:AS33" si="3">R31/R32*100</f>
        <v>0</v>
      </c>
      <c r="S33" s="93">
        <f t="shared" si="3"/>
        <v>0</v>
      </c>
      <c r="T33" s="93">
        <f t="shared" si="3"/>
        <v>0</v>
      </c>
      <c r="U33" s="93">
        <f t="shared" si="3"/>
        <v>0</v>
      </c>
      <c r="V33" s="93">
        <f t="shared" si="3"/>
        <v>0</v>
      </c>
      <c r="W33" s="93">
        <f t="shared" si="3"/>
        <v>0</v>
      </c>
      <c r="X33" s="93">
        <f t="shared" si="3"/>
        <v>0</v>
      </c>
      <c r="Y33" s="93">
        <f t="shared" si="3"/>
        <v>0</v>
      </c>
      <c r="Z33" s="93">
        <f t="shared" si="3"/>
        <v>0</v>
      </c>
      <c r="AA33" s="93">
        <f t="shared" si="3"/>
        <v>0</v>
      </c>
      <c r="AB33" s="93">
        <f t="shared" si="3"/>
        <v>0</v>
      </c>
      <c r="AC33" s="93">
        <f t="shared" si="3"/>
        <v>0</v>
      </c>
      <c r="AD33" s="93">
        <f t="shared" si="3"/>
        <v>0</v>
      </c>
      <c r="AE33" s="93">
        <f t="shared" si="3"/>
        <v>0</v>
      </c>
      <c r="AF33" s="93">
        <f t="shared" si="3"/>
        <v>0</v>
      </c>
      <c r="AG33" s="93">
        <f t="shared" si="3"/>
        <v>0</v>
      </c>
      <c r="AH33" s="93">
        <f t="shared" si="3"/>
        <v>0</v>
      </c>
      <c r="AI33" s="93">
        <f t="shared" si="3"/>
        <v>0</v>
      </c>
      <c r="AJ33" s="93">
        <f t="shared" si="3"/>
        <v>0</v>
      </c>
      <c r="AK33" s="93">
        <f t="shared" si="3"/>
        <v>0</v>
      </c>
      <c r="AL33" s="93">
        <f t="shared" si="3"/>
        <v>0</v>
      </c>
      <c r="AM33" s="93">
        <f t="shared" si="3"/>
        <v>0</v>
      </c>
      <c r="AN33" s="93">
        <f t="shared" si="3"/>
        <v>0</v>
      </c>
      <c r="AO33" s="93">
        <f t="shared" si="3"/>
        <v>0</v>
      </c>
      <c r="AP33" s="93">
        <f t="shared" si="3"/>
        <v>0</v>
      </c>
      <c r="AQ33" s="93">
        <f t="shared" si="3"/>
        <v>0</v>
      </c>
      <c r="AR33" s="93" t="e">
        <f t="shared" si="3"/>
        <v>#N/A</v>
      </c>
      <c r="AS33" s="93" t="e">
        <f t="shared" si="3"/>
        <v>#N/A</v>
      </c>
      <c r="AT33" s="93" t="e">
        <f>AT31/AT32*100</f>
        <v>#N/A</v>
      </c>
      <c r="AU33" s="93" t="e">
        <f>AU31/AU32*100</f>
        <v>#N/A</v>
      </c>
    </row>
    <row r="34" spans="1:47" s="88" customFormat="1" ht="6.75" hidden="1" customHeight="1">
      <c r="B34" s="94"/>
      <c r="C34" s="94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</row>
    <row r="35" spans="1:47" s="88" customFormat="1" ht="16.5" hidden="1" customHeight="1">
      <c r="B35" s="89" t="s">
        <v>213</v>
      </c>
      <c r="C35" s="86"/>
      <c r="D35" s="96">
        <f>D43*20</f>
        <v>800</v>
      </c>
      <c r="E35" s="96">
        <f t="shared" ref="E35:Q35" si="4">E43*20</f>
        <v>800</v>
      </c>
      <c r="F35" s="96">
        <f t="shared" si="4"/>
        <v>800</v>
      </c>
      <c r="G35" s="96">
        <f t="shared" si="4"/>
        <v>800</v>
      </c>
      <c r="H35" s="96">
        <f t="shared" si="4"/>
        <v>800</v>
      </c>
      <c r="I35" s="96">
        <f t="shared" si="4"/>
        <v>800</v>
      </c>
      <c r="J35" s="96">
        <f t="shared" si="4"/>
        <v>800</v>
      </c>
      <c r="K35" s="97">
        <f>K43*20</f>
        <v>800</v>
      </c>
      <c r="L35" s="97">
        <f t="shared" si="4"/>
        <v>800</v>
      </c>
      <c r="M35" s="97">
        <f t="shared" si="4"/>
        <v>800</v>
      </c>
      <c r="N35" s="97">
        <f t="shared" si="4"/>
        <v>800</v>
      </c>
      <c r="O35" s="97">
        <f>O43*20</f>
        <v>800</v>
      </c>
      <c r="P35" s="97">
        <f t="shared" si="4"/>
        <v>800</v>
      </c>
      <c r="Q35" s="97">
        <f t="shared" si="4"/>
        <v>800</v>
      </c>
      <c r="R35" s="97">
        <f t="shared" ref="R35:AS35" si="5">R43*20</f>
        <v>800</v>
      </c>
      <c r="S35" s="97">
        <f t="shared" si="5"/>
        <v>800</v>
      </c>
      <c r="T35" s="97">
        <f t="shared" si="5"/>
        <v>800</v>
      </c>
      <c r="U35" s="97">
        <f t="shared" si="5"/>
        <v>800</v>
      </c>
      <c r="V35" s="97">
        <f t="shared" si="5"/>
        <v>800</v>
      </c>
      <c r="W35" s="97">
        <f t="shared" si="5"/>
        <v>800</v>
      </c>
      <c r="X35" s="97">
        <f t="shared" si="5"/>
        <v>800</v>
      </c>
      <c r="Y35" s="97">
        <f t="shared" si="5"/>
        <v>800</v>
      </c>
      <c r="Z35" s="97">
        <f t="shared" si="5"/>
        <v>800</v>
      </c>
      <c r="AA35" s="97">
        <f t="shared" si="5"/>
        <v>800</v>
      </c>
      <c r="AB35" s="97">
        <f t="shared" si="5"/>
        <v>800</v>
      </c>
      <c r="AC35" s="97">
        <f t="shared" si="5"/>
        <v>800</v>
      </c>
      <c r="AD35" s="97">
        <f t="shared" si="5"/>
        <v>800</v>
      </c>
      <c r="AE35" s="97">
        <f t="shared" si="5"/>
        <v>800</v>
      </c>
      <c r="AF35" s="97">
        <f t="shared" si="5"/>
        <v>800</v>
      </c>
      <c r="AG35" s="97">
        <f t="shared" si="5"/>
        <v>800</v>
      </c>
      <c r="AH35" s="97">
        <f t="shared" si="5"/>
        <v>800</v>
      </c>
      <c r="AI35" s="97">
        <f t="shared" si="5"/>
        <v>800</v>
      </c>
      <c r="AJ35" s="97">
        <f t="shared" si="5"/>
        <v>800</v>
      </c>
      <c r="AK35" s="97">
        <f t="shared" si="5"/>
        <v>800</v>
      </c>
      <c r="AL35" s="97">
        <f t="shared" si="5"/>
        <v>800</v>
      </c>
      <c r="AM35" s="97">
        <f t="shared" si="5"/>
        <v>800</v>
      </c>
      <c r="AN35" s="97">
        <f t="shared" si="5"/>
        <v>800</v>
      </c>
      <c r="AO35" s="97">
        <f t="shared" si="5"/>
        <v>800</v>
      </c>
      <c r="AP35" s="97">
        <f t="shared" si="5"/>
        <v>800</v>
      </c>
      <c r="AQ35" s="97">
        <f t="shared" si="5"/>
        <v>800</v>
      </c>
      <c r="AR35" s="97">
        <f t="shared" si="5"/>
        <v>800</v>
      </c>
      <c r="AS35" s="97">
        <f t="shared" si="5"/>
        <v>800</v>
      </c>
      <c r="AT35" s="97">
        <f>AT43*20</f>
        <v>800</v>
      </c>
      <c r="AU35" s="97">
        <f>AU43*20</f>
        <v>800</v>
      </c>
    </row>
    <row r="36" spans="1:47" s="98" customFormat="1" ht="6" hidden="1" customHeight="1">
      <c r="B36" s="107"/>
      <c r="C36" s="94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</row>
    <row r="37" spans="1:47" s="88" customFormat="1" ht="16.5" hidden="1" customHeight="1">
      <c r="B37" s="89" t="s">
        <v>210</v>
      </c>
      <c r="C37" s="86"/>
      <c r="D37" s="90">
        <f t="shared" ref="D37:Q37" si="6">D33/D35</f>
        <v>266.53431999999998</v>
      </c>
      <c r="E37" s="90">
        <f t="shared" si="6"/>
        <v>259.39640904311256</v>
      </c>
      <c r="F37" s="90">
        <f t="shared" si="6"/>
        <v>268.43998720573182</v>
      </c>
      <c r="G37" s="90">
        <f t="shared" si="6"/>
        <v>242.41148890258941</v>
      </c>
      <c r="H37" s="90">
        <f t="shared" si="6"/>
        <v>247.61913990825687</v>
      </c>
      <c r="I37" s="90">
        <f t="shared" si="6"/>
        <v>244.63699558985664</v>
      </c>
      <c r="J37" s="90">
        <f t="shared" si="6"/>
        <v>237.31003676470587</v>
      </c>
      <c r="K37" s="91">
        <f t="shared" si="6"/>
        <v>237.62039256198346</v>
      </c>
      <c r="L37" s="91">
        <f t="shared" si="6"/>
        <v>240.47653429602889</v>
      </c>
      <c r="M37" s="91">
        <f t="shared" si="6"/>
        <v>177.34671500000002</v>
      </c>
      <c r="N37" s="91">
        <f t="shared" si="6"/>
        <v>231.03989999999999</v>
      </c>
      <c r="O37" s="91">
        <f t="shared" si="6"/>
        <v>214.98863750000001</v>
      </c>
      <c r="P37" s="91">
        <f t="shared" si="6"/>
        <v>201.45443500000002</v>
      </c>
      <c r="Q37" s="91">
        <f t="shared" si="6"/>
        <v>0</v>
      </c>
      <c r="R37" s="91">
        <f t="shared" ref="R37:AS37" si="7">R33/R35</f>
        <v>0</v>
      </c>
      <c r="S37" s="91">
        <f t="shared" si="7"/>
        <v>0</v>
      </c>
      <c r="T37" s="91">
        <f t="shared" si="7"/>
        <v>0</v>
      </c>
      <c r="U37" s="91">
        <f t="shared" si="7"/>
        <v>0</v>
      </c>
      <c r="V37" s="91">
        <f t="shared" si="7"/>
        <v>0</v>
      </c>
      <c r="W37" s="91">
        <f t="shared" si="7"/>
        <v>0</v>
      </c>
      <c r="X37" s="91">
        <f t="shared" si="7"/>
        <v>0</v>
      </c>
      <c r="Y37" s="91">
        <f t="shared" si="7"/>
        <v>0</v>
      </c>
      <c r="Z37" s="91">
        <f t="shared" si="7"/>
        <v>0</v>
      </c>
      <c r="AA37" s="91">
        <f t="shared" si="7"/>
        <v>0</v>
      </c>
      <c r="AB37" s="91">
        <f t="shared" si="7"/>
        <v>0</v>
      </c>
      <c r="AC37" s="91">
        <f t="shared" si="7"/>
        <v>0</v>
      </c>
      <c r="AD37" s="91">
        <f t="shared" si="7"/>
        <v>0</v>
      </c>
      <c r="AE37" s="91">
        <f t="shared" si="7"/>
        <v>0</v>
      </c>
      <c r="AF37" s="91">
        <f t="shared" si="7"/>
        <v>0</v>
      </c>
      <c r="AG37" s="91">
        <f t="shared" si="7"/>
        <v>0</v>
      </c>
      <c r="AH37" s="91">
        <f t="shared" si="7"/>
        <v>0</v>
      </c>
      <c r="AI37" s="91">
        <f t="shared" si="7"/>
        <v>0</v>
      </c>
      <c r="AJ37" s="91">
        <f t="shared" si="7"/>
        <v>0</v>
      </c>
      <c r="AK37" s="91">
        <f t="shared" si="7"/>
        <v>0</v>
      </c>
      <c r="AL37" s="91">
        <f t="shared" si="7"/>
        <v>0</v>
      </c>
      <c r="AM37" s="91">
        <f t="shared" si="7"/>
        <v>0</v>
      </c>
      <c r="AN37" s="91">
        <f t="shared" si="7"/>
        <v>0</v>
      </c>
      <c r="AO37" s="91">
        <f t="shared" si="7"/>
        <v>0</v>
      </c>
      <c r="AP37" s="91">
        <f t="shared" si="7"/>
        <v>0</v>
      </c>
      <c r="AQ37" s="91">
        <f t="shared" si="7"/>
        <v>0</v>
      </c>
      <c r="AR37" s="91" t="e">
        <f t="shared" si="7"/>
        <v>#N/A</v>
      </c>
      <c r="AS37" s="91" t="e">
        <f t="shared" si="7"/>
        <v>#N/A</v>
      </c>
      <c r="AT37" s="91" t="e">
        <f>AT33/AT35</f>
        <v>#N/A</v>
      </c>
      <c r="AU37" s="91" t="e">
        <f>AU33/AU35</f>
        <v>#N/A</v>
      </c>
    </row>
    <row r="38" spans="1:47" s="98" customFormat="1" ht="6" hidden="1" customHeight="1">
      <c r="B38" s="94"/>
      <c r="C38" s="94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</row>
    <row r="39" spans="1:47" s="88" customFormat="1" ht="16.5" hidden="1" customHeight="1">
      <c r="B39" s="101" t="s">
        <v>231</v>
      </c>
      <c r="C39" s="86"/>
      <c r="D39" s="99">
        <f>D37/D48*1000</f>
        <v>53.306863999999997</v>
      </c>
      <c r="E39" s="99">
        <f t="shared" ref="E39:Q39" si="8">E37/E48*1000</f>
        <v>51.879281808622508</v>
      </c>
      <c r="F39" s="99">
        <f t="shared" si="8"/>
        <v>53.687997441146365</v>
      </c>
      <c r="G39" s="99">
        <f t="shared" si="8"/>
        <v>48.482297780517882</v>
      </c>
      <c r="H39" s="99">
        <f t="shared" si="8"/>
        <v>49.523827981651372</v>
      </c>
      <c r="I39" s="99">
        <f t="shared" si="8"/>
        <v>48.927399117971333</v>
      </c>
      <c r="J39" s="99">
        <f t="shared" si="8"/>
        <v>47.462007352941178</v>
      </c>
      <c r="K39" s="100">
        <f t="shared" si="8"/>
        <v>47.524078512396692</v>
      </c>
      <c r="L39" s="100">
        <f t="shared" si="8"/>
        <v>48.095306859205778</v>
      </c>
      <c r="M39" s="100">
        <f t="shared" si="8"/>
        <v>35.469343000000002</v>
      </c>
      <c r="N39" s="100">
        <f t="shared" si="8"/>
        <v>46.207979999999999</v>
      </c>
      <c r="O39" s="100">
        <f t="shared" si="8"/>
        <v>42.997727499999996</v>
      </c>
      <c r="P39" s="100">
        <f t="shared" si="8"/>
        <v>40.290887000000005</v>
      </c>
      <c r="Q39" s="100">
        <f t="shared" si="8"/>
        <v>0</v>
      </c>
      <c r="R39" s="100">
        <f t="shared" ref="R39:AS39" si="9">R37/R48*1000</f>
        <v>0</v>
      </c>
      <c r="S39" s="100">
        <f t="shared" si="9"/>
        <v>0</v>
      </c>
      <c r="T39" s="100">
        <f t="shared" si="9"/>
        <v>0</v>
      </c>
      <c r="U39" s="100">
        <f t="shared" si="9"/>
        <v>0</v>
      </c>
      <c r="V39" s="100">
        <f t="shared" si="9"/>
        <v>0</v>
      </c>
      <c r="W39" s="100">
        <f t="shared" si="9"/>
        <v>0</v>
      </c>
      <c r="X39" s="100">
        <f t="shared" si="9"/>
        <v>0</v>
      </c>
      <c r="Y39" s="100">
        <f t="shared" si="9"/>
        <v>0</v>
      </c>
      <c r="Z39" s="100">
        <f t="shared" si="9"/>
        <v>0</v>
      </c>
      <c r="AA39" s="100">
        <f t="shared" si="9"/>
        <v>0</v>
      </c>
      <c r="AB39" s="100">
        <f t="shared" si="9"/>
        <v>0</v>
      </c>
      <c r="AC39" s="100">
        <f t="shared" si="9"/>
        <v>0</v>
      </c>
      <c r="AD39" s="100">
        <f t="shared" si="9"/>
        <v>0</v>
      </c>
      <c r="AE39" s="100">
        <f t="shared" si="9"/>
        <v>0</v>
      </c>
      <c r="AF39" s="100">
        <f t="shared" si="9"/>
        <v>0</v>
      </c>
      <c r="AG39" s="100">
        <f t="shared" si="9"/>
        <v>0</v>
      </c>
      <c r="AH39" s="100">
        <f t="shared" si="9"/>
        <v>0</v>
      </c>
      <c r="AI39" s="100">
        <f t="shared" si="9"/>
        <v>0</v>
      </c>
      <c r="AJ39" s="100">
        <f t="shared" si="9"/>
        <v>0</v>
      </c>
      <c r="AK39" s="100">
        <f t="shared" si="9"/>
        <v>0</v>
      </c>
      <c r="AL39" s="100">
        <f t="shared" si="9"/>
        <v>0</v>
      </c>
      <c r="AM39" s="100">
        <f t="shared" si="9"/>
        <v>0</v>
      </c>
      <c r="AN39" s="100">
        <f t="shared" si="9"/>
        <v>0</v>
      </c>
      <c r="AO39" s="100">
        <f t="shared" si="9"/>
        <v>0</v>
      </c>
      <c r="AP39" s="100">
        <f t="shared" si="9"/>
        <v>0</v>
      </c>
      <c r="AQ39" s="100">
        <f t="shared" si="9"/>
        <v>0</v>
      </c>
      <c r="AR39" s="100" t="e">
        <f t="shared" si="9"/>
        <v>#N/A</v>
      </c>
      <c r="AS39" s="100" t="e">
        <f t="shared" si="9"/>
        <v>#N/A</v>
      </c>
      <c r="AT39" s="100" t="e">
        <f>AT37/AT48*1000</f>
        <v>#N/A</v>
      </c>
      <c r="AU39" s="100" t="e">
        <f>AU37/AU48*1000</f>
        <v>#N/A</v>
      </c>
    </row>
    <row r="40" spans="1:47" s="88" customFormat="1" hidden="1">
      <c r="B40" s="94"/>
      <c r="C40" s="94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</row>
    <row r="41" spans="1:47" s="104" customFormat="1" hidden="1">
      <c r="B41" s="101" t="s">
        <v>71</v>
      </c>
      <c r="C41" s="101"/>
      <c r="D41" s="102"/>
      <c r="E41" s="102"/>
      <c r="F41" s="102"/>
      <c r="G41" s="102"/>
      <c r="H41" s="102"/>
      <c r="I41" s="102"/>
      <c r="J41" s="102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</row>
    <row r="42" spans="1:47" s="88" customFormat="1" ht="15" hidden="1" customHeight="1">
      <c r="B42" s="89" t="s">
        <v>215</v>
      </c>
      <c r="C42" s="89"/>
      <c r="D42" s="105">
        <f>'CO2-Schulbilanz'!E17</f>
        <v>92021.384000000005</v>
      </c>
      <c r="E42" s="105">
        <f>'CO2-Schulbilanz'!F17</f>
        <v>88094.773000000001</v>
      </c>
      <c r="F42" s="105">
        <f>'CO2-Schulbilanz'!G17</f>
        <v>89508.822</v>
      </c>
      <c r="G42" s="105">
        <f>'CO2-Schulbilanz'!H17</f>
        <v>88665.082999999999</v>
      </c>
      <c r="H42" s="105">
        <f>'CO2-Schulbilanz'!I17</f>
        <v>86306.558000000005</v>
      </c>
      <c r="I42" s="105">
        <f>'CO2-Schulbilanz'!J17</f>
        <v>97025.188000000009</v>
      </c>
      <c r="J42" s="105">
        <f>'CO2-Schulbilanz'!K17</f>
        <v>88837.775000000009</v>
      </c>
      <c r="K42" s="106">
        <f>'CO2-Schulbilanz'!L17</f>
        <v>72566.884000000005</v>
      </c>
      <c r="L42" s="106">
        <f>'CO2-Schulbilanz'!M17</f>
        <v>72470.411000000007</v>
      </c>
      <c r="M42" s="106">
        <f>'CO2-Schulbilanz'!N17</f>
        <v>68444.129000000001</v>
      </c>
      <c r="N42" s="106">
        <f>'CO2-Schulbilanz'!O17</f>
        <v>70272.319000000003</v>
      </c>
      <c r="O42" s="106">
        <f>'CO2-Schulbilanz'!P17</f>
        <v>70063.915999999997</v>
      </c>
      <c r="P42" s="106">
        <f>'CO2-Schulbilanz'!Q17</f>
        <v>71309.004000000001</v>
      </c>
      <c r="Q42" s="106">
        <f>'CO2-Schulbilanz'!R17</f>
        <v>0</v>
      </c>
      <c r="R42" s="106">
        <f>'CO2-Schulbilanz'!S17</f>
        <v>0</v>
      </c>
      <c r="S42" s="106">
        <f>'CO2-Schulbilanz'!T17</f>
        <v>0</v>
      </c>
      <c r="T42" s="106">
        <f>'CO2-Schulbilanz'!U17</f>
        <v>0</v>
      </c>
      <c r="U42" s="106">
        <f>'CO2-Schulbilanz'!V17</f>
        <v>0</v>
      </c>
      <c r="V42" s="106">
        <f>'CO2-Schulbilanz'!W17</f>
        <v>0</v>
      </c>
      <c r="W42" s="106">
        <f>'CO2-Schulbilanz'!X17</f>
        <v>0</v>
      </c>
      <c r="X42" s="106">
        <f>'CO2-Schulbilanz'!Y17</f>
        <v>0</v>
      </c>
      <c r="Y42" s="106">
        <f>'CO2-Schulbilanz'!Z17</f>
        <v>0</v>
      </c>
      <c r="Z42" s="106">
        <f>'CO2-Schulbilanz'!AA17</f>
        <v>0</v>
      </c>
      <c r="AA42" s="106">
        <f>'CO2-Schulbilanz'!AB17</f>
        <v>0</v>
      </c>
      <c r="AB42" s="106">
        <f>'CO2-Schulbilanz'!AC17</f>
        <v>0</v>
      </c>
      <c r="AC42" s="106">
        <f>'CO2-Schulbilanz'!AD17</f>
        <v>0</v>
      </c>
      <c r="AD42" s="106">
        <f>'CO2-Schulbilanz'!AE17</f>
        <v>0</v>
      </c>
      <c r="AE42" s="106">
        <f>'CO2-Schulbilanz'!AF17</f>
        <v>0</v>
      </c>
      <c r="AF42" s="106">
        <f>'CO2-Schulbilanz'!AG17</f>
        <v>0</v>
      </c>
      <c r="AG42" s="106">
        <f>'CO2-Schulbilanz'!AH17</f>
        <v>0</v>
      </c>
      <c r="AH42" s="106">
        <f>'CO2-Schulbilanz'!AI17</f>
        <v>0</v>
      </c>
      <c r="AI42" s="106">
        <f>'CO2-Schulbilanz'!AJ17</f>
        <v>0</v>
      </c>
      <c r="AJ42" s="106">
        <f>'CO2-Schulbilanz'!AK17</f>
        <v>0</v>
      </c>
      <c r="AK42" s="106">
        <f>'CO2-Schulbilanz'!AL17</f>
        <v>0</v>
      </c>
      <c r="AL42" s="106">
        <f>'CO2-Schulbilanz'!AM17</f>
        <v>0</v>
      </c>
      <c r="AM42" s="106">
        <f>'CO2-Schulbilanz'!AN17</f>
        <v>0</v>
      </c>
      <c r="AN42" s="106">
        <f>'CO2-Schulbilanz'!AO17</f>
        <v>0</v>
      </c>
      <c r="AO42" s="106">
        <f>'CO2-Schulbilanz'!AP17</f>
        <v>0</v>
      </c>
      <c r="AP42" s="106">
        <f>'CO2-Schulbilanz'!AQ17</f>
        <v>0</v>
      </c>
      <c r="AQ42" s="106">
        <f>'CO2-Schulbilanz'!AR17</f>
        <v>0</v>
      </c>
      <c r="AR42" s="106">
        <f>'CO2-Schulbilanz'!AS17</f>
        <v>0</v>
      </c>
      <c r="AS42" s="106">
        <f>'CO2-Schulbilanz'!AT17</f>
        <v>0</v>
      </c>
      <c r="AT42" s="106">
        <f>'CO2-Schulbilanz'!AU17</f>
        <v>0</v>
      </c>
      <c r="AU42" s="106">
        <f>'CO2-Schulbilanz'!AV17</f>
        <v>0</v>
      </c>
    </row>
    <row r="43" spans="1:47" s="88" customFormat="1" ht="18" customHeight="1">
      <c r="A43" s="92" t="s">
        <v>229</v>
      </c>
      <c r="B43" s="89" t="s">
        <v>216</v>
      </c>
      <c r="C43" s="89" t="s">
        <v>73</v>
      </c>
      <c r="D43" s="114">
        <v>40</v>
      </c>
      <c r="E43" s="114">
        <f>D43</f>
        <v>40</v>
      </c>
      <c r="F43" s="114">
        <f t="shared" ref="F43:AU43" si="10">E43</f>
        <v>40</v>
      </c>
      <c r="G43" s="114">
        <f t="shared" si="10"/>
        <v>40</v>
      </c>
      <c r="H43" s="114">
        <f t="shared" si="10"/>
        <v>40</v>
      </c>
      <c r="I43" s="114">
        <f t="shared" si="10"/>
        <v>40</v>
      </c>
      <c r="J43" s="114">
        <f t="shared" si="10"/>
        <v>40</v>
      </c>
      <c r="K43" s="114">
        <f t="shared" si="10"/>
        <v>40</v>
      </c>
      <c r="L43" s="114">
        <f>K43</f>
        <v>40</v>
      </c>
      <c r="M43" s="114">
        <f t="shared" si="10"/>
        <v>40</v>
      </c>
      <c r="N43" s="114">
        <f t="shared" si="10"/>
        <v>40</v>
      </c>
      <c r="O43" s="114">
        <f t="shared" si="10"/>
        <v>40</v>
      </c>
      <c r="P43" s="114">
        <f>O43</f>
        <v>40</v>
      </c>
      <c r="Q43" s="114">
        <f t="shared" si="10"/>
        <v>40</v>
      </c>
      <c r="R43" s="114">
        <f t="shared" si="10"/>
        <v>40</v>
      </c>
      <c r="S43" s="114">
        <f t="shared" si="10"/>
        <v>40</v>
      </c>
      <c r="T43" s="114">
        <f t="shared" si="10"/>
        <v>40</v>
      </c>
      <c r="U43" s="114">
        <f t="shared" si="10"/>
        <v>40</v>
      </c>
      <c r="V43" s="114">
        <f t="shared" si="10"/>
        <v>40</v>
      </c>
      <c r="W43" s="114">
        <f t="shared" si="10"/>
        <v>40</v>
      </c>
      <c r="X43" s="114">
        <f t="shared" si="10"/>
        <v>40</v>
      </c>
      <c r="Y43" s="114">
        <f t="shared" si="10"/>
        <v>40</v>
      </c>
      <c r="Z43" s="114">
        <f t="shared" si="10"/>
        <v>40</v>
      </c>
      <c r="AA43" s="114">
        <f t="shared" si="10"/>
        <v>40</v>
      </c>
      <c r="AB43" s="114">
        <f t="shared" si="10"/>
        <v>40</v>
      </c>
      <c r="AC43" s="114">
        <f t="shared" si="10"/>
        <v>40</v>
      </c>
      <c r="AD43" s="114">
        <f t="shared" si="10"/>
        <v>40</v>
      </c>
      <c r="AE43" s="114">
        <f t="shared" si="10"/>
        <v>40</v>
      </c>
      <c r="AF43" s="114">
        <f t="shared" si="10"/>
        <v>40</v>
      </c>
      <c r="AG43" s="114">
        <f t="shared" si="10"/>
        <v>40</v>
      </c>
      <c r="AH43" s="114">
        <f t="shared" si="10"/>
        <v>40</v>
      </c>
      <c r="AI43" s="114">
        <f t="shared" si="10"/>
        <v>40</v>
      </c>
      <c r="AJ43" s="114">
        <f t="shared" si="10"/>
        <v>40</v>
      </c>
      <c r="AK43" s="114">
        <f t="shared" si="10"/>
        <v>40</v>
      </c>
      <c r="AL43" s="114">
        <f t="shared" si="10"/>
        <v>40</v>
      </c>
      <c r="AM43" s="114">
        <f t="shared" si="10"/>
        <v>40</v>
      </c>
      <c r="AN43" s="114">
        <f t="shared" si="10"/>
        <v>40</v>
      </c>
      <c r="AO43" s="114">
        <f t="shared" si="10"/>
        <v>40</v>
      </c>
      <c r="AP43" s="114">
        <f t="shared" si="10"/>
        <v>40</v>
      </c>
      <c r="AQ43" s="114">
        <f t="shared" si="10"/>
        <v>40</v>
      </c>
      <c r="AR43" s="114">
        <f t="shared" si="10"/>
        <v>40</v>
      </c>
      <c r="AS43" s="114">
        <f t="shared" si="10"/>
        <v>40</v>
      </c>
      <c r="AT43" s="114">
        <f t="shared" si="10"/>
        <v>40</v>
      </c>
      <c r="AU43" s="114">
        <f t="shared" si="10"/>
        <v>40</v>
      </c>
    </row>
    <row r="44" spans="1:47" s="88" customFormat="1" hidden="1">
      <c r="A44" s="92"/>
      <c r="B44" s="89" t="s">
        <v>214</v>
      </c>
      <c r="C44" s="89"/>
      <c r="D44" s="97">
        <f>D43*40</f>
        <v>1600</v>
      </c>
      <c r="E44" s="97">
        <f t="shared" ref="E44:Q44" si="11">E43*40</f>
        <v>1600</v>
      </c>
      <c r="F44" s="97">
        <f t="shared" si="11"/>
        <v>1600</v>
      </c>
      <c r="G44" s="97">
        <f t="shared" si="11"/>
        <v>1600</v>
      </c>
      <c r="H44" s="97">
        <f t="shared" si="11"/>
        <v>1600</v>
      </c>
      <c r="I44" s="97">
        <f t="shared" si="11"/>
        <v>1600</v>
      </c>
      <c r="J44" s="97">
        <f t="shared" si="11"/>
        <v>1600</v>
      </c>
      <c r="K44" s="97">
        <f>K43*40</f>
        <v>1600</v>
      </c>
      <c r="L44" s="97">
        <f t="shared" si="11"/>
        <v>1600</v>
      </c>
      <c r="M44" s="97">
        <f t="shared" si="11"/>
        <v>1600</v>
      </c>
      <c r="N44" s="97">
        <f t="shared" si="11"/>
        <v>1600</v>
      </c>
      <c r="O44" s="97">
        <f>O43*40</f>
        <v>1600</v>
      </c>
      <c r="P44" s="97">
        <f t="shared" si="11"/>
        <v>1600</v>
      </c>
      <c r="Q44" s="97">
        <f t="shared" si="11"/>
        <v>1600</v>
      </c>
      <c r="R44" s="97">
        <f t="shared" ref="R44:AS44" si="12">R43*40</f>
        <v>1600</v>
      </c>
      <c r="S44" s="97">
        <f t="shared" si="12"/>
        <v>1600</v>
      </c>
      <c r="T44" s="97">
        <f t="shared" si="12"/>
        <v>1600</v>
      </c>
      <c r="U44" s="97">
        <f t="shared" si="12"/>
        <v>1600</v>
      </c>
      <c r="V44" s="97">
        <f t="shared" si="12"/>
        <v>1600</v>
      </c>
      <c r="W44" s="97">
        <f t="shared" si="12"/>
        <v>1600</v>
      </c>
      <c r="X44" s="97">
        <f t="shared" si="12"/>
        <v>1600</v>
      </c>
      <c r="Y44" s="97">
        <f t="shared" si="12"/>
        <v>1600</v>
      </c>
      <c r="Z44" s="97">
        <f t="shared" si="12"/>
        <v>1600</v>
      </c>
      <c r="AA44" s="97">
        <f t="shared" si="12"/>
        <v>1600</v>
      </c>
      <c r="AB44" s="97">
        <f t="shared" si="12"/>
        <v>1600</v>
      </c>
      <c r="AC44" s="97">
        <f t="shared" si="12"/>
        <v>1600</v>
      </c>
      <c r="AD44" s="97">
        <f t="shared" si="12"/>
        <v>1600</v>
      </c>
      <c r="AE44" s="97">
        <f t="shared" si="12"/>
        <v>1600</v>
      </c>
      <c r="AF44" s="97">
        <f t="shared" si="12"/>
        <v>1600</v>
      </c>
      <c r="AG44" s="97">
        <f t="shared" si="12"/>
        <v>1600</v>
      </c>
      <c r="AH44" s="97">
        <f t="shared" si="12"/>
        <v>1600</v>
      </c>
      <c r="AI44" s="97">
        <f t="shared" si="12"/>
        <v>1600</v>
      </c>
      <c r="AJ44" s="97">
        <f t="shared" si="12"/>
        <v>1600</v>
      </c>
      <c r="AK44" s="97">
        <f t="shared" si="12"/>
        <v>1600</v>
      </c>
      <c r="AL44" s="97">
        <f t="shared" si="12"/>
        <v>1600</v>
      </c>
      <c r="AM44" s="97">
        <f t="shared" si="12"/>
        <v>1600</v>
      </c>
      <c r="AN44" s="97">
        <f t="shared" si="12"/>
        <v>1600</v>
      </c>
      <c r="AO44" s="97">
        <f t="shared" si="12"/>
        <v>1600</v>
      </c>
      <c r="AP44" s="97">
        <f t="shared" si="12"/>
        <v>1600</v>
      </c>
      <c r="AQ44" s="97">
        <f t="shared" si="12"/>
        <v>1600</v>
      </c>
      <c r="AR44" s="97">
        <f t="shared" si="12"/>
        <v>1600</v>
      </c>
      <c r="AS44" s="97">
        <f t="shared" si="12"/>
        <v>1600</v>
      </c>
      <c r="AT44" s="97">
        <f>AT43*40</f>
        <v>1600</v>
      </c>
      <c r="AU44" s="97">
        <f>AU43*40</f>
        <v>1600</v>
      </c>
    </row>
    <row r="45" spans="1:47" s="98" customFormat="1" ht="5.25" hidden="1" customHeight="1">
      <c r="B45" s="107"/>
      <c r="C45" s="10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</row>
    <row r="46" spans="1:47" s="88" customFormat="1" ht="21.75" hidden="1" customHeight="1">
      <c r="B46" s="89" t="s">
        <v>210</v>
      </c>
      <c r="C46" s="89"/>
      <c r="D46" s="97">
        <f t="shared" ref="D46:Q46" si="13">D42/D44</f>
        <v>57.513365</v>
      </c>
      <c r="E46" s="97">
        <f t="shared" si="13"/>
        <v>55.059233124999999</v>
      </c>
      <c r="F46" s="97">
        <f t="shared" si="13"/>
        <v>55.943013749999999</v>
      </c>
      <c r="G46" s="97">
        <f t="shared" si="13"/>
        <v>55.415676875000003</v>
      </c>
      <c r="H46" s="97">
        <f t="shared" si="13"/>
        <v>53.941598750000004</v>
      </c>
      <c r="I46" s="97">
        <f t="shared" si="13"/>
        <v>60.640742500000009</v>
      </c>
      <c r="J46" s="97">
        <f t="shared" si="13"/>
        <v>55.523609375000007</v>
      </c>
      <c r="K46" s="97">
        <f t="shared" si="13"/>
        <v>45.354302500000003</v>
      </c>
      <c r="L46" s="97">
        <f t="shared" si="13"/>
        <v>45.294006875000008</v>
      </c>
      <c r="M46" s="97">
        <f t="shared" si="13"/>
        <v>42.777580624999999</v>
      </c>
      <c r="N46" s="97">
        <f t="shared" si="13"/>
        <v>43.920199375000003</v>
      </c>
      <c r="O46" s="97">
        <f t="shared" si="13"/>
        <v>43.789947499999997</v>
      </c>
      <c r="P46" s="97">
        <f t="shared" si="13"/>
        <v>44.568127500000003</v>
      </c>
      <c r="Q46" s="97">
        <f t="shared" si="13"/>
        <v>0</v>
      </c>
      <c r="R46" s="97">
        <f t="shared" ref="R46:AS46" si="14">R42/R44</f>
        <v>0</v>
      </c>
      <c r="S46" s="97">
        <f t="shared" si="14"/>
        <v>0</v>
      </c>
      <c r="T46" s="97">
        <f t="shared" si="14"/>
        <v>0</v>
      </c>
      <c r="U46" s="97">
        <f t="shared" si="14"/>
        <v>0</v>
      </c>
      <c r="V46" s="97">
        <f t="shared" si="14"/>
        <v>0</v>
      </c>
      <c r="W46" s="97">
        <f t="shared" si="14"/>
        <v>0</v>
      </c>
      <c r="X46" s="97">
        <f t="shared" si="14"/>
        <v>0</v>
      </c>
      <c r="Y46" s="97">
        <f t="shared" si="14"/>
        <v>0</v>
      </c>
      <c r="Z46" s="97">
        <f t="shared" si="14"/>
        <v>0</v>
      </c>
      <c r="AA46" s="97">
        <f t="shared" si="14"/>
        <v>0</v>
      </c>
      <c r="AB46" s="97">
        <f t="shared" si="14"/>
        <v>0</v>
      </c>
      <c r="AC46" s="97">
        <f t="shared" si="14"/>
        <v>0</v>
      </c>
      <c r="AD46" s="97">
        <f t="shared" si="14"/>
        <v>0</v>
      </c>
      <c r="AE46" s="97">
        <f t="shared" si="14"/>
        <v>0</v>
      </c>
      <c r="AF46" s="97">
        <f t="shared" si="14"/>
        <v>0</v>
      </c>
      <c r="AG46" s="97">
        <f t="shared" si="14"/>
        <v>0</v>
      </c>
      <c r="AH46" s="97">
        <f t="shared" si="14"/>
        <v>0</v>
      </c>
      <c r="AI46" s="97">
        <f t="shared" si="14"/>
        <v>0</v>
      </c>
      <c r="AJ46" s="97">
        <f t="shared" si="14"/>
        <v>0</v>
      </c>
      <c r="AK46" s="97">
        <f t="shared" si="14"/>
        <v>0</v>
      </c>
      <c r="AL46" s="97">
        <f t="shared" si="14"/>
        <v>0</v>
      </c>
      <c r="AM46" s="97">
        <f t="shared" si="14"/>
        <v>0</v>
      </c>
      <c r="AN46" s="97">
        <f t="shared" si="14"/>
        <v>0</v>
      </c>
      <c r="AO46" s="97">
        <f t="shared" si="14"/>
        <v>0</v>
      </c>
      <c r="AP46" s="97">
        <f t="shared" si="14"/>
        <v>0</v>
      </c>
      <c r="AQ46" s="97">
        <f t="shared" si="14"/>
        <v>0</v>
      </c>
      <c r="AR46" s="97">
        <f t="shared" si="14"/>
        <v>0</v>
      </c>
      <c r="AS46" s="97">
        <f t="shared" si="14"/>
        <v>0</v>
      </c>
      <c r="AT46" s="97">
        <f>AT42/AT44</f>
        <v>0</v>
      </c>
      <c r="AU46" s="97">
        <f>AU42/AU44</f>
        <v>0</v>
      </c>
    </row>
    <row r="47" spans="1:47" s="98" customFormat="1" ht="5.25" customHeight="1">
      <c r="B47" s="94"/>
      <c r="C47" s="94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</row>
    <row r="48" spans="1:47" s="88" customFormat="1" ht="21" customHeight="1">
      <c r="A48" s="92" t="s">
        <v>229</v>
      </c>
      <c r="B48" s="89" t="s">
        <v>217</v>
      </c>
      <c r="C48" s="89" t="s">
        <v>1</v>
      </c>
      <c r="D48" s="221">
        <v>5000</v>
      </c>
      <c r="E48" s="221">
        <f>D48</f>
        <v>5000</v>
      </c>
      <c r="F48" s="221">
        <f t="shared" ref="F48:AU48" si="15">E48</f>
        <v>5000</v>
      </c>
      <c r="G48" s="221">
        <f t="shared" si="15"/>
        <v>5000</v>
      </c>
      <c r="H48" s="221">
        <f t="shared" si="15"/>
        <v>5000</v>
      </c>
      <c r="I48" s="221">
        <f t="shared" si="15"/>
        <v>5000</v>
      </c>
      <c r="J48" s="221">
        <f t="shared" si="15"/>
        <v>5000</v>
      </c>
      <c r="K48" s="221">
        <f t="shared" si="15"/>
        <v>5000</v>
      </c>
      <c r="L48" s="221">
        <f t="shared" si="15"/>
        <v>5000</v>
      </c>
      <c r="M48" s="221">
        <f t="shared" si="15"/>
        <v>5000</v>
      </c>
      <c r="N48" s="221">
        <f t="shared" si="15"/>
        <v>5000</v>
      </c>
      <c r="O48" s="221">
        <f t="shared" si="15"/>
        <v>5000</v>
      </c>
      <c r="P48" s="221">
        <f t="shared" si="15"/>
        <v>5000</v>
      </c>
      <c r="Q48" s="221">
        <f t="shared" si="15"/>
        <v>5000</v>
      </c>
      <c r="R48" s="221">
        <f t="shared" si="15"/>
        <v>5000</v>
      </c>
      <c r="S48" s="221">
        <f t="shared" si="15"/>
        <v>5000</v>
      </c>
      <c r="T48" s="221">
        <f t="shared" si="15"/>
        <v>5000</v>
      </c>
      <c r="U48" s="221">
        <f t="shared" si="15"/>
        <v>5000</v>
      </c>
      <c r="V48" s="221">
        <f t="shared" si="15"/>
        <v>5000</v>
      </c>
      <c r="W48" s="221">
        <f t="shared" si="15"/>
        <v>5000</v>
      </c>
      <c r="X48" s="221">
        <f t="shared" si="15"/>
        <v>5000</v>
      </c>
      <c r="Y48" s="221">
        <f t="shared" si="15"/>
        <v>5000</v>
      </c>
      <c r="Z48" s="221">
        <f t="shared" si="15"/>
        <v>5000</v>
      </c>
      <c r="AA48" s="221">
        <f t="shared" si="15"/>
        <v>5000</v>
      </c>
      <c r="AB48" s="221">
        <f t="shared" si="15"/>
        <v>5000</v>
      </c>
      <c r="AC48" s="221">
        <f t="shared" si="15"/>
        <v>5000</v>
      </c>
      <c r="AD48" s="221">
        <f t="shared" si="15"/>
        <v>5000</v>
      </c>
      <c r="AE48" s="221">
        <f t="shared" si="15"/>
        <v>5000</v>
      </c>
      <c r="AF48" s="221">
        <f t="shared" si="15"/>
        <v>5000</v>
      </c>
      <c r="AG48" s="221">
        <f t="shared" si="15"/>
        <v>5000</v>
      </c>
      <c r="AH48" s="221">
        <f t="shared" si="15"/>
        <v>5000</v>
      </c>
      <c r="AI48" s="221">
        <f t="shared" si="15"/>
        <v>5000</v>
      </c>
      <c r="AJ48" s="221">
        <f t="shared" si="15"/>
        <v>5000</v>
      </c>
      <c r="AK48" s="221">
        <f t="shared" si="15"/>
        <v>5000</v>
      </c>
      <c r="AL48" s="221">
        <f t="shared" si="15"/>
        <v>5000</v>
      </c>
      <c r="AM48" s="221">
        <f t="shared" si="15"/>
        <v>5000</v>
      </c>
      <c r="AN48" s="221">
        <f t="shared" si="15"/>
        <v>5000</v>
      </c>
      <c r="AO48" s="221">
        <f t="shared" si="15"/>
        <v>5000</v>
      </c>
      <c r="AP48" s="221">
        <f t="shared" si="15"/>
        <v>5000</v>
      </c>
      <c r="AQ48" s="221">
        <f t="shared" si="15"/>
        <v>5000</v>
      </c>
      <c r="AR48" s="221">
        <f t="shared" si="15"/>
        <v>5000</v>
      </c>
      <c r="AS48" s="221">
        <f t="shared" si="15"/>
        <v>5000</v>
      </c>
      <c r="AT48" s="221">
        <f t="shared" si="15"/>
        <v>5000</v>
      </c>
      <c r="AU48" s="221">
        <f t="shared" si="15"/>
        <v>5000</v>
      </c>
    </row>
    <row r="49" spans="2:47" s="88" customFormat="1" hidden="1">
      <c r="B49" s="109" t="s">
        <v>232</v>
      </c>
      <c r="C49" s="110"/>
      <c r="D49" s="111">
        <f>D46/D48*1000</f>
        <v>11.502673</v>
      </c>
      <c r="E49" s="111">
        <f t="shared" ref="E49:AU49" si="16">E46/E48*1000</f>
        <v>11.011846625</v>
      </c>
      <c r="F49" s="111">
        <f t="shared" si="16"/>
        <v>11.188602749999999</v>
      </c>
      <c r="G49" s="111">
        <f t="shared" si="16"/>
        <v>11.083135375000001</v>
      </c>
      <c r="H49" s="111">
        <f t="shared" si="16"/>
        <v>10.788319750000001</v>
      </c>
      <c r="I49" s="111">
        <f t="shared" si="16"/>
        <v>12.128148500000002</v>
      </c>
      <c r="J49" s="111">
        <f t="shared" si="16"/>
        <v>11.104721875000001</v>
      </c>
      <c r="K49" s="111">
        <f t="shared" si="16"/>
        <v>9.0708605000000002</v>
      </c>
      <c r="L49" s="111">
        <f t="shared" si="16"/>
        <v>9.0588013750000016</v>
      </c>
      <c r="M49" s="111">
        <f t="shared" si="16"/>
        <v>8.5555161249999987</v>
      </c>
      <c r="N49" s="111">
        <f t="shared" si="16"/>
        <v>8.7840398749999995</v>
      </c>
      <c r="O49" s="111">
        <f t="shared" si="16"/>
        <v>8.757989499999999</v>
      </c>
      <c r="P49" s="111">
        <f t="shared" si="16"/>
        <v>8.913625500000002</v>
      </c>
      <c r="Q49" s="111">
        <f t="shared" si="16"/>
        <v>0</v>
      </c>
      <c r="R49" s="111">
        <f t="shared" si="16"/>
        <v>0</v>
      </c>
      <c r="S49" s="111">
        <f t="shared" si="16"/>
        <v>0</v>
      </c>
      <c r="T49" s="111">
        <f t="shared" si="16"/>
        <v>0</v>
      </c>
      <c r="U49" s="111">
        <f t="shared" si="16"/>
        <v>0</v>
      </c>
      <c r="V49" s="111">
        <f t="shared" si="16"/>
        <v>0</v>
      </c>
      <c r="W49" s="111">
        <f t="shared" si="16"/>
        <v>0</v>
      </c>
      <c r="X49" s="111">
        <f t="shared" si="16"/>
        <v>0</v>
      </c>
      <c r="Y49" s="111">
        <f t="shared" si="16"/>
        <v>0</v>
      </c>
      <c r="Z49" s="111">
        <f t="shared" si="16"/>
        <v>0</v>
      </c>
      <c r="AA49" s="111">
        <f t="shared" si="16"/>
        <v>0</v>
      </c>
      <c r="AB49" s="111">
        <f t="shared" si="16"/>
        <v>0</v>
      </c>
      <c r="AC49" s="111">
        <f t="shared" si="16"/>
        <v>0</v>
      </c>
      <c r="AD49" s="111">
        <f t="shared" si="16"/>
        <v>0</v>
      </c>
      <c r="AE49" s="111">
        <f t="shared" si="16"/>
        <v>0</v>
      </c>
      <c r="AF49" s="111">
        <f t="shared" si="16"/>
        <v>0</v>
      </c>
      <c r="AG49" s="111">
        <f t="shared" si="16"/>
        <v>0</v>
      </c>
      <c r="AH49" s="111">
        <f t="shared" si="16"/>
        <v>0</v>
      </c>
      <c r="AI49" s="111">
        <f t="shared" si="16"/>
        <v>0</v>
      </c>
      <c r="AJ49" s="111">
        <f t="shared" si="16"/>
        <v>0</v>
      </c>
      <c r="AK49" s="111">
        <f t="shared" si="16"/>
        <v>0</v>
      </c>
      <c r="AL49" s="111">
        <f t="shared" si="16"/>
        <v>0</v>
      </c>
      <c r="AM49" s="111">
        <f t="shared" si="16"/>
        <v>0</v>
      </c>
      <c r="AN49" s="111">
        <f t="shared" si="16"/>
        <v>0</v>
      </c>
      <c r="AO49" s="111">
        <f t="shared" si="16"/>
        <v>0</v>
      </c>
      <c r="AP49" s="111">
        <f t="shared" si="16"/>
        <v>0</v>
      </c>
      <c r="AQ49" s="111">
        <f t="shared" si="16"/>
        <v>0</v>
      </c>
      <c r="AR49" s="111">
        <f t="shared" si="16"/>
        <v>0</v>
      </c>
      <c r="AS49" s="111">
        <f t="shared" si="16"/>
        <v>0</v>
      </c>
      <c r="AT49" s="111">
        <f t="shared" si="16"/>
        <v>0</v>
      </c>
      <c r="AU49" s="111">
        <f t="shared" si="16"/>
        <v>0</v>
      </c>
    </row>
    <row r="50" spans="2:47" s="88" customFormat="1"/>
    <row r="51" spans="2:47" s="88" customFormat="1">
      <c r="B51" s="112" t="s">
        <v>72</v>
      </c>
      <c r="C51" s="112"/>
      <c r="D51" s="113">
        <f>D39+D49</f>
        <v>64.809536999999992</v>
      </c>
      <c r="E51" s="113">
        <f t="shared" ref="E51:AU51" si="17">E39+E49</f>
        <v>62.891128433622512</v>
      </c>
      <c r="F51" s="113">
        <f t="shared" si="17"/>
        <v>64.876600191146366</v>
      </c>
      <c r="G51" s="113">
        <f t="shared" si="17"/>
        <v>59.56543315551788</v>
      </c>
      <c r="H51" s="113">
        <f t="shared" si="17"/>
        <v>60.312147731651372</v>
      </c>
      <c r="I51" s="113">
        <f t="shared" si="17"/>
        <v>61.055547617971335</v>
      </c>
      <c r="J51" s="113">
        <f t="shared" si="17"/>
        <v>58.566729227941181</v>
      </c>
      <c r="K51" s="113">
        <f t="shared" si="17"/>
        <v>56.594939012396694</v>
      </c>
      <c r="L51" s="113">
        <f t="shared" si="17"/>
        <v>57.154108234205779</v>
      </c>
      <c r="M51" s="113">
        <f t="shared" si="17"/>
        <v>44.024859124999999</v>
      </c>
      <c r="N51" s="113">
        <f t="shared" si="17"/>
        <v>54.992019874999997</v>
      </c>
      <c r="O51" s="113">
        <f t="shared" si="17"/>
        <v>51.755716999999997</v>
      </c>
      <c r="P51" s="113">
        <f t="shared" si="17"/>
        <v>49.204512500000007</v>
      </c>
      <c r="Q51" s="113">
        <f t="shared" si="17"/>
        <v>0</v>
      </c>
      <c r="R51" s="113">
        <f t="shared" si="17"/>
        <v>0</v>
      </c>
      <c r="S51" s="113">
        <f t="shared" si="17"/>
        <v>0</v>
      </c>
      <c r="T51" s="113">
        <f t="shared" si="17"/>
        <v>0</v>
      </c>
      <c r="U51" s="113">
        <f t="shared" si="17"/>
        <v>0</v>
      </c>
      <c r="V51" s="113">
        <f t="shared" si="17"/>
        <v>0</v>
      </c>
      <c r="W51" s="113">
        <f t="shared" si="17"/>
        <v>0</v>
      </c>
      <c r="X51" s="113">
        <f t="shared" si="17"/>
        <v>0</v>
      </c>
      <c r="Y51" s="113">
        <f t="shared" si="17"/>
        <v>0</v>
      </c>
      <c r="Z51" s="113">
        <f t="shared" si="17"/>
        <v>0</v>
      </c>
      <c r="AA51" s="113">
        <f t="shared" si="17"/>
        <v>0</v>
      </c>
      <c r="AB51" s="113">
        <f t="shared" si="17"/>
        <v>0</v>
      </c>
      <c r="AC51" s="113">
        <f t="shared" si="17"/>
        <v>0</v>
      </c>
      <c r="AD51" s="113">
        <f t="shared" si="17"/>
        <v>0</v>
      </c>
      <c r="AE51" s="113">
        <f t="shared" si="17"/>
        <v>0</v>
      </c>
      <c r="AF51" s="113">
        <f t="shared" si="17"/>
        <v>0</v>
      </c>
      <c r="AG51" s="113">
        <f t="shared" si="17"/>
        <v>0</v>
      </c>
      <c r="AH51" s="113">
        <f t="shared" si="17"/>
        <v>0</v>
      </c>
      <c r="AI51" s="113">
        <f t="shared" si="17"/>
        <v>0</v>
      </c>
      <c r="AJ51" s="113">
        <f t="shared" si="17"/>
        <v>0</v>
      </c>
      <c r="AK51" s="113">
        <f t="shared" si="17"/>
        <v>0</v>
      </c>
      <c r="AL51" s="113">
        <f t="shared" si="17"/>
        <v>0</v>
      </c>
      <c r="AM51" s="113">
        <f t="shared" si="17"/>
        <v>0</v>
      </c>
      <c r="AN51" s="113">
        <f t="shared" si="17"/>
        <v>0</v>
      </c>
      <c r="AO51" s="113">
        <f t="shared" si="17"/>
        <v>0</v>
      </c>
      <c r="AP51" s="113">
        <f t="shared" si="17"/>
        <v>0</v>
      </c>
      <c r="AQ51" s="113">
        <f t="shared" si="17"/>
        <v>0</v>
      </c>
      <c r="AR51" s="113" t="e">
        <f t="shared" si="17"/>
        <v>#N/A</v>
      </c>
      <c r="AS51" s="113" t="e">
        <f t="shared" si="17"/>
        <v>#N/A</v>
      </c>
      <c r="AT51" s="113" t="e">
        <f t="shared" si="17"/>
        <v>#N/A</v>
      </c>
      <c r="AU51" s="113" t="e">
        <f t="shared" si="17"/>
        <v>#N/A</v>
      </c>
    </row>
    <row r="52" spans="2:47">
      <c r="B52" s="85"/>
      <c r="C52" s="216" t="s">
        <v>89</v>
      </c>
    </row>
    <row r="53" spans="2:47" hidden="1">
      <c r="C53" s="209" t="s">
        <v>233</v>
      </c>
      <c r="D53" s="210">
        <v>2007</v>
      </c>
      <c r="E53" s="210">
        <v>2008</v>
      </c>
      <c r="F53" s="210">
        <v>2009</v>
      </c>
      <c r="G53" s="210">
        <v>2010</v>
      </c>
      <c r="H53" s="210">
        <v>2011</v>
      </c>
      <c r="I53" s="210">
        <v>2012</v>
      </c>
      <c r="J53" s="210">
        <v>2013</v>
      </c>
      <c r="K53" s="210">
        <v>2014</v>
      </c>
      <c r="L53" s="210">
        <v>2015</v>
      </c>
      <c r="M53" s="210">
        <v>2016</v>
      </c>
      <c r="N53" s="210">
        <v>2017</v>
      </c>
      <c r="O53" s="210">
        <v>2018</v>
      </c>
      <c r="P53" s="210">
        <v>2019</v>
      </c>
      <c r="Q53" s="210">
        <v>2020</v>
      </c>
      <c r="R53" s="210">
        <v>2021</v>
      </c>
      <c r="S53" s="210">
        <v>2022</v>
      </c>
      <c r="T53" s="210">
        <v>2023</v>
      </c>
      <c r="U53" s="210">
        <v>2024</v>
      </c>
      <c r="V53" s="210">
        <v>2025</v>
      </c>
      <c r="W53" s="210">
        <v>2026</v>
      </c>
      <c r="X53" s="210">
        <v>2027</v>
      </c>
      <c r="Y53" s="210">
        <v>2028</v>
      </c>
      <c r="Z53" s="210">
        <v>2029</v>
      </c>
      <c r="AA53" s="210">
        <v>2030</v>
      </c>
      <c r="AB53" s="210">
        <v>2031</v>
      </c>
      <c r="AC53" s="210">
        <v>2032</v>
      </c>
      <c r="AD53" s="210">
        <v>2033</v>
      </c>
      <c r="AE53" s="210">
        <v>2034</v>
      </c>
      <c r="AF53" s="210">
        <v>2035</v>
      </c>
      <c r="AG53" s="210">
        <v>2036</v>
      </c>
      <c r="AH53" s="210">
        <v>2037</v>
      </c>
      <c r="AI53" s="210">
        <v>2038</v>
      </c>
      <c r="AJ53" s="210">
        <v>2039</v>
      </c>
      <c r="AK53" s="210">
        <v>2040</v>
      </c>
      <c r="AL53" s="210">
        <v>2041</v>
      </c>
      <c r="AM53" s="210">
        <v>2042</v>
      </c>
      <c r="AN53" s="210">
        <v>2043</v>
      </c>
      <c r="AO53" s="210">
        <v>2044</v>
      </c>
      <c r="AP53" s="210">
        <v>2045</v>
      </c>
      <c r="AQ53" s="210">
        <v>2046</v>
      </c>
      <c r="AR53" s="210">
        <v>2047</v>
      </c>
      <c r="AS53" s="210">
        <v>2048</v>
      </c>
      <c r="AT53" s="210">
        <v>2049</v>
      </c>
      <c r="AU53" s="211">
        <v>2050</v>
      </c>
    </row>
    <row r="54" spans="2:47" ht="13.5" hidden="1" thickBot="1">
      <c r="C54" s="108" t="s">
        <v>88</v>
      </c>
      <c r="D54" s="212">
        <v>84.9</v>
      </c>
      <c r="E54" s="212">
        <v>86.6</v>
      </c>
      <c r="F54" s="212">
        <v>90.8</v>
      </c>
      <c r="G54" s="212">
        <v>109.1</v>
      </c>
      <c r="H54" s="212">
        <v>87.5</v>
      </c>
      <c r="I54" s="212">
        <v>95.1</v>
      </c>
      <c r="J54" s="212">
        <v>97.7</v>
      </c>
      <c r="K54" s="212">
        <v>81.099999999999994</v>
      </c>
      <c r="L54" s="212">
        <v>87.2</v>
      </c>
      <c r="M54" s="212">
        <v>100</v>
      </c>
      <c r="N54" s="212">
        <v>100</v>
      </c>
      <c r="O54" s="212">
        <v>100</v>
      </c>
      <c r="P54" s="212">
        <v>100</v>
      </c>
      <c r="Q54" s="212">
        <v>100</v>
      </c>
      <c r="R54" s="212">
        <v>100</v>
      </c>
      <c r="S54" s="212">
        <v>100</v>
      </c>
      <c r="T54" s="212">
        <v>100</v>
      </c>
      <c r="U54" s="212">
        <v>100</v>
      </c>
      <c r="V54" s="212">
        <v>100</v>
      </c>
      <c r="W54" s="212">
        <v>100</v>
      </c>
      <c r="X54" s="212">
        <v>100</v>
      </c>
      <c r="Y54" s="212">
        <v>100</v>
      </c>
      <c r="Z54" s="212">
        <v>100</v>
      </c>
      <c r="AA54" s="212">
        <v>100</v>
      </c>
      <c r="AB54" s="212">
        <v>100</v>
      </c>
      <c r="AC54" s="212">
        <v>100</v>
      </c>
      <c r="AD54" s="212">
        <v>100</v>
      </c>
      <c r="AE54" s="212">
        <v>100</v>
      </c>
      <c r="AF54" s="212">
        <v>100</v>
      </c>
      <c r="AG54" s="212">
        <v>100</v>
      </c>
      <c r="AH54" s="212">
        <v>100</v>
      </c>
      <c r="AI54" s="212">
        <v>100</v>
      </c>
      <c r="AJ54" s="212">
        <v>100</v>
      </c>
      <c r="AK54" s="212">
        <v>100</v>
      </c>
      <c r="AL54" s="212">
        <v>100</v>
      </c>
      <c r="AM54" s="212">
        <v>100</v>
      </c>
      <c r="AN54" s="212">
        <v>100</v>
      </c>
      <c r="AO54" s="212">
        <v>100</v>
      </c>
      <c r="AP54" s="212">
        <v>100</v>
      </c>
      <c r="AQ54" s="212">
        <v>100</v>
      </c>
      <c r="AR54" s="212">
        <v>100</v>
      </c>
      <c r="AS54" s="212">
        <v>100</v>
      </c>
      <c r="AT54" s="212">
        <v>100</v>
      </c>
      <c r="AU54" s="213">
        <v>100</v>
      </c>
    </row>
    <row r="55" spans="2:47">
      <c r="C55" s="214"/>
    </row>
    <row r="56" spans="2:47">
      <c r="C56" s="214"/>
    </row>
    <row r="57" spans="2:47">
      <c r="C57" s="215"/>
    </row>
    <row r="58" spans="2:47">
      <c r="C58" s="208"/>
    </row>
  </sheetData>
  <sheetProtection sheet="1" objects="1" scenarios="1" formatCells="0" formatColumns="0" formatRows="0" selectLockedCells="1"/>
  <customSheetViews>
    <customSheetView guid="{A6AA0E88-0E45-4814-B902-F1105CB400F0}" hiddenRows="1" hiddenColumns="1" topLeftCell="A7">
      <selection activeCell="M32" sqref="M32"/>
      <pageMargins left="0.7" right="0.7" top="0.78740157499999996" bottom="0.78740157499999996" header="0.3" footer="0.3"/>
    </customSheetView>
  </customSheetViews>
  <phoneticPr fontId="23" type="noConversion"/>
  <conditionalFormatting sqref="D32:AU32">
    <cfRule type="cellIs" dxfId="2" priority="1" operator="greaterThan">
      <formula>100</formula>
    </cfRule>
    <cfRule type="cellIs" dxfId="1" priority="2" operator="lessThan">
      <formula>100</formula>
    </cfRule>
    <cfRule type="cellIs" dxfId="0" priority="3" operator="equal">
      <formula>100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"/>
  <sheetViews>
    <sheetView topLeftCell="A24" zoomScale="134" zoomScaleNormal="134" zoomScalePageLayoutView="134" workbookViewId="0">
      <selection activeCell="L13" sqref="L13"/>
    </sheetView>
  </sheetViews>
  <sheetFormatPr baseColWidth="10" defaultRowHeight="12.75"/>
  <sheetData/>
  <sheetProtection sheet="1"/>
  <customSheetViews>
    <customSheetView guid="{A6AA0E88-0E45-4814-B902-F1105CB400F0}" scale="134">
      <selection activeCell="E64" sqref="E64"/>
      <pageMargins left="0.7" right="0.7" top="0.78740157499999996" bottom="0.78740157499999996" header="0.3" footer="0.3"/>
    </customSheetView>
  </customSheetViews>
  <phoneticPr fontId="23" type="noConversion"/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Word.Document.8" shapeId="37889" r:id="rId3">
          <objectPr defaultSize="0" autoPict="0" r:id="rId4">
            <anchor moveWithCells="1">
              <from>
                <xdr:col>0</xdr:col>
                <xdr:colOff>95250</xdr:colOff>
                <xdr:row>0</xdr:row>
                <xdr:rowOff>19050</xdr:rowOff>
              </from>
              <to>
                <xdr:col>11</xdr:col>
                <xdr:colOff>342900</xdr:colOff>
                <xdr:row>54</xdr:row>
                <xdr:rowOff>171450</xdr:rowOff>
              </to>
            </anchor>
          </objectPr>
        </oleObject>
      </mc:Choice>
      <mc:Fallback>
        <oleObject progId="Word.Document.8" shapeId="37889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3</vt:i4>
      </vt:variant>
    </vt:vector>
  </HeadingPairs>
  <TitlesOfParts>
    <vt:vector size="10" baseType="lpstr">
      <vt:lpstr>Planungsübersicht</vt:lpstr>
      <vt:lpstr>Chronologische Liste</vt:lpstr>
      <vt:lpstr>Energieverbräuche</vt:lpstr>
      <vt:lpstr>CO2-Schulbilanz</vt:lpstr>
      <vt:lpstr>Erfolge</vt:lpstr>
      <vt:lpstr>Bilanz_pro_h_pro_m²</vt:lpstr>
      <vt:lpstr>Anleitung</vt:lpstr>
      <vt:lpstr>'CO2-Schulbilanz'!Druckbereich</vt:lpstr>
      <vt:lpstr>Energieverbräuche!Druckbereich</vt:lpstr>
      <vt:lpstr>Planungsübersicht!Druckbereich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Planungstabelle</dc:title>
  <dc:creator>Björn von Kleist;Krishan Gairola</dc:creator>
  <cp:lastModifiedBy>Behr, Stefan</cp:lastModifiedBy>
  <cp:lastPrinted>2018-06-18T08:32:14Z</cp:lastPrinted>
  <dcterms:created xsi:type="dcterms:W3CDTF">2007-04-19T19:04:26Z</dcterms:created>
  <dcterms:modified xsi:type="dcterms:W3CDTF">2024-09-26T15:09:38Z</dcterms:modified>
  <cp:category>Klimaschule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